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9FB2587F-1B5D-44B2-B02E-157849731C37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81029"/>
</workbook>
</file>

<file path=xl/calcChain.xml><?xml version="1.0" encoding="utf-8"?>
<calcChain xmlns="http://schemas.openxmlformats.org/spreadsheetml/2006/main">
  <c r="H17" i="9" l="1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P4" i="5"/>
  <c r="P5" i="5"/>
  <c r="P6" i="5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E11" i="4"/>
  <c r="E10" i="4"/>
  <c r="E9" i="4"/>
  <c r="E8" i="4"/>
  <c r="E7" i="4"/>
  <c r="E6" i="4"/>
  <c r="E5" i="4"/>
  <c r="E4" i="4"/>
  <c r="E3" i="4"/>
  <c r="E11" i="3"/>
  <c r="E10" i="3"/>
  <c r="E9" i="3"/>
  <c r="E8" i="3"/>
  <c r="E7" i="3"/>
  <c r="E6" i="3"/>
  <c r="E5" i="3"/>
  <c r="E4" i="3"/>
  <c r="E3" i="3"/>
  <c r="E11" i="2"/>
  <c r="E10" i="2"/>
  <c r="E9" i="2"/>
  <c r="E8" i="2"/>
  <c r="E7" i="2"/>
  <c r="E6" i="2"/>
  <c r="E5" i="2"/>
  <c r="E4" i="2"/>
  <c r="E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C12" i="4" l="1"/>
  <c r="C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10" i="1" s="1"/>
  <c r="T11" i="11"/>
  <c r="L7" i="1" s="1"/>
  <c r="T10" i="11"/>
  <c r="L12" i="1" s="1"/>
  <c r="T9" i="11"/>
  <c r="L9" i="1" s="1"/>
  <c r="T8" i="11"/>
  <c r="L13" i="1" s="1"/>
  <c r="T7" i="11"/>
  <c r="L11" i="1" s="1"/>
  <c r="T6" i="11"/>
  <c r="L5" i="1" s="1"/>
  <c r="T5" i="11"/>
  <c r="L8" i="1" s="1"/>
  <c r="T4" i="11"/>
  <c r="L6" i="1" s="1"/>
  <c r="T14" i="4" l="1"/>
  <c r="G16" i="1" s="1"/>
  <c r="T14" i="3"/>
  <c r="F16" i="1" s="1"/>
  <c r="T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6" i="1" s="1"/>
  <c r="T6" i="10"/>
  <c r="K5" i="1" s="1"/>
  <c r="T9" i="10"/>
  <c r="K9" i="1" s="1"/>
  <c r="T8" i="10"/>
  <c r="K13" i="1" s="1"/>
  <c r="T11" i="10"/>
  <c r="K7" i="1" s="1"/>
  <c r="T12" i="10"/>
  <c r="K10" i="1" s="1"/>
  <c r="T12" i="5"/>
  <c r="H10" i="1" s="1"/>
  <c r="T5" i="5"/>
  <c r="H8" i="1" s="1"/>
  <c r="T13" i="10"/>
  <c r="K14" i="1" s="1"/>
  <c r="T4" i="5"/>
  <c r="H6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5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7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9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1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1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5" i="1" s="1"/>
  <c r="X23" i="6"/>
  <c r="I15" i="1" s="1"/>
  <c r="V23" i="6"/>
  <c r="I14" i="1" s="1"/>
  <c r="T23" i="6"/>
  <c r="I10" i="1" s="1"/>
  <c r="R23" i="6"/>
  <c r="I7" i="1" s="1"/>
  <c r="P23" i="6"/>
  <c r="I12" i="1" s="1"/>
  <c r="N23" i="6"/>
  <c r="I9" i="1" s="1"/>
  <c r="L23" i="6"/>
  <c r="I13" i="1" s="1"/>
  <c r="J23" i="6"/>
  <c r="I11" i="1" s="1"/>
  <c r="F23" i="6"/>
  <c r="I8" i="1" s="1"/>
  <c r="D23" i="6"/>
  <c r="I6" i="1" s="1"/>
  <c r="T5" i="10"/>
  <c r="K8" i="1" s="1"/>
  <c r="T13" i="3" l="1"/>
  <c r="F15" i="1" s="1"/>
  <c r="T13" i="2" l="1"/>
  <c r="E15" i="1" s="1"/>
  <c r="T13" i="4" l="1"/>
  <c r="G15" i="1" s="1"/>
  <c r="T12" i="2" l="1"/>
  <c r="E14" i="1" s="1"/>
  <c r="T12" i="4" l="1"/>
  <c r="G14" i="1" s="1"/>
  <c r="T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9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6" i="1" s="1"/>
  <c r="J6" i="9"/>
  <c r="K5" i="9"/>
  <c r="K12" i="9"/>
  <c r="K11" i="9"/>
  <c r="C15" i="9"/>
  <c r="G14" i="9"/>
  <c r="I6" i="9" l="1"/>
  <c r="L6" i="9" s="1"/>
  <c r="J5" i="1" s="1"/>
  <c r="I12" i="9"/>
  <c r="L12" i="9" s="1"/>
  <c r="J10" i="1" s="1"/>
  <c r="I7" i="9"/>
  <c r="L7" i="9" s="1"/>
  <c r="J11" i="1" s="1"/>
  <c r="I11" i="9"/>
  <c r="L11" i="9" s="1"/>
  <c r="J7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F8" i="2" l="1"/>
  <c r="T8" i="2" s="1"/>
  <c r="E9" i="1" s="1"/>
  <c r="F10" i="2" l="1"/>
  <c r="T10" i="2" s="1"/>
  <c r="E7" i="1" s="1"/>
  <c r="F9" i="2"/>
  <c r="T9" i="2" s="1"/>
  <c r="E12" i="1" s="1"/>
  <c r="F11" i="2"/>
  <c r="T11" i="2" s="1"/>
  <c r="E10" i="1" s="1"/>
  <c r="F7" i="2"/>
  <c r="T7" i="2" s="1"/>
  <c r="E13" i="1" s="1"/>
  <c r="F3" i="2"/>
  <c r="T3" i="2" s="1"/>
  <c r="E6" i="1" s="1"/>
  <c r="F5" i="2" l="1"/>
  <c r="T5" i="2" s="1"/>
  <c r="E5" i="1" s="1"/>
  <c r="F4" i="2" l="1"/>
  <c r="T4" i="2" s="1"/>
  <c r="E8" i="1" s="1"/>
  <c r="F6" i="2" l="1"/>
  <c r="T6" i="2" s="1"/>
  <c r="E11" i="1" s="1"/>
  <c r="F10" i="3" l="1"/>
  <c r="T10" i="3" s="1"/>
  <c r="F7" i="1" s="1"/>
  <c r="F5" i="3"/>
  <c r="T5" i="3" s="1"/>
  <c r="F5" i="1" s="1"/>
  <c r="F9" i="3"/>
  <c r="T9" i="3" s="1"/>
  <c r="F12" i="1" s="1"/>
  <c r="F7" i="3"/>
  <c r="T7" i="3" s="1"/>
  <c r="F13" i="1" s="1"/>
  <c r="F11" i="3"/>
  <c r="T11" i="3" s="1"/>
  <c r="F10" i="1" s="1"/>
  <c r="F6" i="3"/>
  <c r="T6" i="3" s="1"/>
  <c r="F11" i="1" s="1"/>
  <c r="F8" i="3"/>
  <c r="T8" i="3" s="1"/>
  <c r="F9" i="1" s="1"/>
  <c r="F4" i="3"/>
  <c r="T4" i="3" s="1"/>
  <c r="F8" i="1" s="1"/>
  <c r="F3" i="3"/>
  <c r="T3" i="3" s="1"/>
  <c r="F6" i="1" s="1"/>
  <c r="F5" i="4" l="1"/>
  <c r="T5" i="4" s="1"/>
  <c r="G5" i="1" s="1"/>
  <c r="M5" i="1" s="1"/>
  <c r="F6" i="4"/>
  <c r="T6" i="4" s="1"/>
  <c r="G11" i="1" s="1"/>
  <c r="M11" i="1" s="1"/>
  <c r="F8" i="4"/>
  <c r="T8" i="4" s="1"/>
  <c r="G9" i="1" s="1"/>
  <c r="M9" i="1" s="1"/>
  <c r="F9" i="4"/>
  <c r="T9" i="4" s="1"/>
  <c r="G12" i="1" s="1"/>
  <c r="M12" i="1" s="1"/>
  <c r="F4" i="4"/>
  <c r="T4" i="4" s="1"/>
  <c r="G8" i="1" s="1"/>
  <c r="M8" i="1" s="1"/>
  <c r="F10" i="4"/>
  <c r="T10" i="4" s="1"/>
  <c r="G7" i="1" s="1"/>
  <c r="M7" i="1" s="1"/>
  <c r="F7" i="4"/>
  <c r="T7" i="4" s="1"/>
  <c r="G13" i="1" s="1"/>
  <c r="M13" i="1" s="1"/>
  <c r="F11" i="4"/>
  <c r="T11" i="4" s="1"/>
  <c r="G10" i="1" s="1"/>
  <c r="M10" i="1" s="1"/>
  <c r="F3" i="4"/>
  <c r="T3" i="4" s="1"/>
  <c r="G6" i="1" s="1"/>
  <c r="M6" i="1" s="1"/>
  <c r="O10" i="1" l="1"/>
  <c r="O6" i="1"/>
  <c r="O9" i="1"/>
  <c r="O7" i="1"/>
  <c r="O14" i="1"/>
  <c r="O12" i="1"/>
  <c r="O11" i="1"/>
  <c r="O8" i="1"/>
  <c r="O15" i="1"/>
  <c r="O13" i="1"/>
</calcChain>
</file>

<file path=xl/sharedStrings.xml><?xml version="1.0" encoding="utf-8"?>
<sst xmlns="http://schemas.openxmlformats.org/spreadsheetml/2006/main" count="264" uniqueCount="120">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</sst>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0" fontId="8" fillId="0" borderId="16" xfId="0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0" fontId="8" fillId="0" borderId="20" xfId="0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42</v>
          </cell>
        </row>
      </sheetData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8" sqref="M8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9" t="s">
        <v>0</v>
      </c>
      <c r="B1" s="20"/>
      <c r="C1" s="232" t="s">
        <v>106</v>
      </c>
      <c r="D1" s="237" t="s">
        <v>10</v>
      </c>
      <c r="E1" s="223" t="s">
        <v>1</v>
      </c>
      <c r="F1" s="223" t="s">
        <v>2</v>
      </c>
      <c r="G1" s="223" t="s">
        <v>3</v>
      </c>
      <c r="H1" s="223" t="s">
        <v>4</v>
      </c>
      <c r="I1" s="223" t="s">
        <v>5</v>
      </c>
      <c r="J1" s="223" t="s">
        <v>6</v>
      </c>
      <c r="K1" s="223" t="s">
        <v>7</v>
      </c>
      <c r="L1" s="223" t="s">
        <v>8</v>
      </c>
      <c r="M1" s="226" t="s">
        <v>9</v>
      </c>
      <c r="N1" s="21"/>
      <c r="O1" s="219" t="s">
        <v>59</v>
      </c>
    </row>
    <row r="2" spans="1:15" s="22" customFormat="1" ht="12.75" customHeight="1" x14ac:dyDescent="0.2">
      <c r="A2" s="230"/>
      <c r="C2" s="233"/>
      <c r="D2" s="238"/>
      <c r="E2" s="224"/>
      <c r="F2" s="224"/>
      <c r="G2" s="224"/>
      <c r="H2" s="224"/>
      <c r="I2" s="224"/>
      <c r="J2" s="224"/>
      <c r="K2" s="224"/>
      <c r="L2" s="224"/>
      <c r="M2" s="227"/>
      <c r="N2" s="23"/>
      <c r="O2" s="220"/>
    </row>
    <row r="3" spans="1:15" s="22" customFormat="1" ht="13.5" customHeight="1" thickBot="1" x14ac:dyDescent="0.25">
      <c r="A3" s="231"/>
      <c r="C3" s="234"/>
      <c r="D3" s="239"/>
      <c r="E3" s="225"/>
      <c r="F3" s="225"/>
      <c r="G3" s="225"/>
      <c r="H3" s="225"/>
      <c r="I3" s="225"/>
      <c r="J3" s="225"/>
      <c r="K3" s="225"/>
      <c r="L3" s="225"/>
      <c r="M3" s="228"/>
      <c r="N3" s="23"/>
      <c r="O3" s="221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46</v>
      </c>
      <c r="E5" s="36">
        <f>Ergebnispunkte!$T$5</f>
        <v>1480</v>
      </c>
      <c r="F5" s="36">
        <f>Mannschaftspunkte!$T$5</f>
        <v>4670</v>
      </c>
      <c r="G5" s="36">
        <f>Spieltagsbonuspunkte!$T$5</f>
        <v>100</v>
      </c>
      <c r="H5" s="36">
        <f>Trainerwechsel!$T$6</f>
        <v>100</v>
      </c>
      <c r="I5" s="36">
        <f>Abschlusstabelle!$H$23</f>
        <v>0</v>
      </c>
      <c r="J5" s="36">
        <f>'Saisonpunkte-Extras'!$L$6</f>
        <v>0</v>
      </c>
      <c r="K5" s="36">
        <f>'Aufsteiger in die Bundesliga'!$T$6</f>
        <v>0</v>
      </c>
      <c r="L5" s="36">
        <f>'Absteiger in die Regionalliga'!$T$6</f>
        <v>0</v>
      </c>
      <c r="M5" s="37">
        <f>SUM(E5:L5)</f>
        <v>6350</v>
      </c>
      <c r="O5" s="38"/>
    </row>
    <row r="6" spans="1:15" x14ac:dyDescent="0.2">
      <c r="A6" s="33">
        <v>2</v>
      </c>
      <c r="C6" s="34">
        <v>2</v>
      </c>
      <c r="D6" s="41" t="s">
        <v>21</v>
      </c>
      <c r="E6" s="36">
        <f>Ergebnispunkte!$T$3</f>
        <v>1320</v>
      </c>
      <c r="F6" s="36">
        <f>Mannschaftspunkte!$T$3</f>
        <v>4695</v>
      </c>
      <c r="G6" s="36">
        <f>Spieltagsbonuspunkte!$T$3</f>
        <v>100</v>
      </c>
      <c r="H6" s="39">
        <f>Trainerwechsel!$T$4</f>
        <v>100</v>
      </c>
      <c r="I6" s="36">
        <f>Abschlusstabelle!$D$23</f>
        <v>0</v>
      </c>
      <c r="J6" s="36">
        <f>'Saisonpunkte-Extras'!$L$4</f>
        <v>0</v>
      </c>
      <c r="K6" s="39">
        <f>'Aufsteiger in die Bundesliga'!$T$4</f>
        <v>0</v>
      </c>
      <c r="L6" s="39">
        <f>'Absteiger in die Regionalliga'!$T$4</f>
        <v>0</v>
      </c>
      <c r="M6" s="37">
        <f>SUM(E6:L6)</f>
        <v>6215</v>
      </c>
      <c r="O6" s="38">
        <f t="shared" ref="O6:O13" si="0">M6-M5</f>
        <v>-135</v>
      </c>
    </row>
    <row r="7" spans="1:15" x14ac:dyDescent="0.2">
      <c r="A7" s="33">
        <v>3</v>
      </c>
      <c r="C7" s="34">
        <v>3</v>
      </c>
      <c r="D7" s="35" t="s">
        <v>38</v>
      </c>
      <c r="E7" s="36">
        <f>Ergebnispunkte!$T$10</f>
        <v>1440</v>
      </c>
      <c r="F7" s="36">
        <f>Mannschaftspunkte!$T$10</f>
        <v>4485</v>
      </c>
      <c r="G7" s="36">
        <f>Spieltagsbonuspunkte!$T$10</f>
        <v>150</v>
      </c>
      <c r="H7" s="39">
        <f>Trainerwechsel!$T$11</f>
        <v>100</v>
      </c>
      <c r="I7" s="36">
        <f>Abschlusstabelle!$R$23</f>
        <v>0</v>
      </c>
      <c r="J7" s="36">
        <f>'Saisonpunkte-Extras'!$L$11</f>
        <v>0</v>
      </c>
      <c r="K7" s="39">
        <f>'Aufsteiger in die Bundesliga'!$T$11</f>
        <v>0</v>
      </c>
      <c r="L7" s="39">
        <f>'Absteiger in die Regionalliga'!$T$11</f>
        <v>0</v>
      </c>
      <c r="M7" s="37">
        <f>SUM(E7:L7)</f>
        <v>6175</v>
      </c>
      <c r="O7" s="38">
        <f t="shared" si="0"/>
        <v>-40</v>
      </c>
    </row>
    <row r="8" spans="1:15" x14ac:dyDescent="0.2">
      <c r="A8" s="40">
        <v>4</v>
      </c>
      <c r="C8" s="34">
        <v>4</v>
      </c>
      <c r="D8" s="35" t="s">
        <v>22</v>
      </c>
      <c r="E8" s="36">
        <f>Ergebnispunkte!$T$4</f>
        <v>1340</v>
      </c>
      <c r="F8" s="36">
        <f>Mannschaftspunkte!$T$4</f>
        <v>4320</v>
      </c>
      <c r="G8" s="36">
        <f>Spieltagsbonuspunkte!$T$4</f>
        <v>0</v>
      </c>
      <c r="H8" s="39">
        <f>Trainerwechsel!$T$5</f>
        <v>100</v>
      </c>
      <c r="I8" s="36">
        <f>Abschlusstabelle!$F$23</f>
        <v>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>SUM(E8:L8)</f>
        <v>5760</v>
      </c>
      <c r="O8" s="38">
        <f t="shared" si="0"/>
        <v>-415</v>
      </c>
    </row>
    <row r="9" spans="1:15" x14ac:dyDescent="0.2">
      <c r="A9" s="40">
        <v>5</v>
      </c>
      <c r="C9" s="34">
        <v>6</v>
      </c>
      <c r="D9" s="35" t="s">
        <v>27</v>
      </c>
      <c r="E9" s="36">
        <f>Ergebnispunkte!$T$8</f>
        <v>1200</v>
      </c>
      <c r="F9" s="36">
        <f>Mannschaftspunkte!$T$8</f>
        <v>4490</v>
      </c>
      <c r="G9" s="36">
        <f>Spieltagsbonuspunkte!$T$8</f>
        <v>0</v>
      </c>
      <c r="H9" s="39">
        <f>Trainerwechsel!$T$9</f>
        <v>0</v>
      </c>
      <c r="I9" s="36">
        <f>Abschlusstabelle!$N$23</f>
        <v>0</v>
      </c>
      <c r="J9" s="36">
        <f>'Saisonpunkte-Extras'!$L$9</f>
        <v>0</v>
      </c>
      <c r="K9" s="39">
        <f>'Aufsteiger in die Bundesliga'!$T$9</f>
        <v>0</v>
      </c>
      <c r="L9" s="39">
        <f>'Absteiger in die Regionalliga'!$T$9</f>
        <v>0</v>
      </c>
      <c r="M9" s="37">
        <f>SUM(E9:L9)</f>
        <v>5690</v>
      </c>
      <c r="O9" s="38">
        <f t="shared" si="0"/>
        <v>-70</v>
      </c>
    </row>
    <row r="10" spans="1:15" x14ac:dyDescent="0.2">
      <c r="A10" s="40">
        <v>6</v>
      </c>
      <c r="C10" s="34">
        <v>7</v>
      </c>
      <c r="D10" s="35" t="s">
        <v>28</v>
      </c>
      <c r="E10" s="36">
        <f>Ergebnispunkte!$T$11</f>
        <v>1380</v>
      </c>
      <c r="F10" s="36">
        <f>Mannschaftspunkte!$T$11</f>
        <v>4135</v>
      </c>
      <c r="G10" s="36">
        <f>Spieltagsbonuspunkte!$T$11</f>
        <v>50</v>
      </c>
      <c r="H10" s="39">
        <f>Trainerwechsel!$T$12</f>
        <v>100</v>
      </c>
      <c r="I10" s="36">
        <f>Abschlusstabelle!$T$23</f>
        <v>0</v>
      </c>
      <c r="J10" s="36">
        <f>'Saisonpunkte-Extras'!$L$12</f>
        <v>0</v>
      </c>
      <c r="K10" s="39">
        <f>'Aufsteiger in die Bundesliga'!$T$12</f>
        <v>0</v>
      </c>
      <c r="L10" s="39">
        <f>'Absteiger in die Regionalliga'!$T$12</f>
        <v>0</v>
      </c>
      <c r="M10" s="37">
        <f>SUM(E10:L10)</f>
        <v>5665</v>
      </c>
      <c r="O10" s="38">
        <f t="shared" si="0"/>
        <v>-25</v>
      </c>
    </row>
    <row r="11" spans="1:15" x14ac:dyDescent="0.2">
      <c r="A11" s="40">
        <v>7</v>
      </c>
      <c r="C11" s="34">
        <v>5</v>
      </c>
      <c r="D11" s="35" t="s">
        <v>25</v>
      </c>
      <c r="E11" s="36">
        <f>Ergebnispunkte!$T$6</f>
        <v>1360</v>
      </c>
      <c r="F11" s="36">
        <f>Mannschaftspunkte!$T$6</f>
        <v>4185</v>
      </c>
      <c r="G11" s="36">
        <f>Spieltagsbonuspunkte!$T$6</f>
        <v>50</v>
      </c>
      <c r="H11" s="39">
        <f>Trainerwechsel!$T$7</f>
        <v>0</v>
      </c>
      <c r="I11" s="36">
        <f>Abschlusstabelle!$J$23</f>
        <v>0</v>
      </c>
      <c r="J11" s="36">
        <f>'Saisonpunkte-Extras'!$L$7</f>
        <v>0</v>
      </c>
      <c r="K11" s="39">
        <f>'Aufsteiger in die Bundesliga'!$T$7</f>
        <v>0</v>
      </c>
      <c r="L11" s="39">
        <f>'Absteiger in die Regionalliga'!$T$7</f>
        <v>0</v>
      </c>
      <c r="M11" s="37">
        <f>SUM(E11:L11)</f>
        <v>5595</v>
      </c>
      <c r="O11" s="38">
        <f t="shared" si="0"/>
        <v>-70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Ergebnispunkte!$T$9</f>
        <v>1260</v>
      </c>
      <c r="F12" s="36">
        <f>Mannschaftspunkte!$T$9</f>
        <v>4130</v>
      </c>
      <c r="G12" s="36">
        <f>Spieltagsbonuspunkte!$T$9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>SUM(E12:L12)</f>
        <v>5490</v>
      </c>
      <c r="O12" s="38">
        <f t="shared" si="0"/>
        <v>-105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Ergebnispunkte!$T$7</f>
        <v>1200</v>
      </c>
      <c r="F13" s="36">
        <f>Mannschaftspunkte!$T$7</f>
        <v>3885</v>
      </c>
      <c r="G13" s="36">
        <f>Spieltagsbonuspunkte!$T$7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5085</v>
      </c>
      <c r="O13" s="38">
        <f t="shared" si="0"/>
        <v>-405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Ergebnispunkte!$T$12</f>
        <v>0</v>
      </c>
      <c r="F14" s="36">
        <f>Mannschaftspunkte!$T$12</f>
        <v>0</v>
      </c>
      <c r="G14" s="36">
        <f>Spieltagsbonuspunkte!$T$12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-5490</v>
      </c>
    </row>
    <row r="15" spans="1:15" hidden="1" x14ac:dyDescent="0.2">
      <c r="A15" s="40">
        <v>11</v>
      </c>
      <c r="B15" s="173"/>
      <c r="C15" s="34">
        <v>11</v>
      </c>
      <c r="D15" s="35" t="s">
        <v>81</v>
      </c>
      <c r="E15" s="36">
        <f>Ergebnispunkte!$T$13</f>
        <v>0</v>
      </c>
      <c r="F15" s="36">
        <f>Mannschaftspunkte!$T$13</f>
        <v>0</v>
      </c>
      <c r="G15" s="36">
        <f>Spieltagsbonuspunkte!$T$13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74"/>
      <c r="O15" s="38">
        <f>M15-M13</f>
        <v>-5085</v>
      </c>
    </row>
    <row r="16" spans="1:15" hidden="1" x14ac:dyDescent="0.2">
      <c r="A16" s="170">
        <v>12</v>
      </c>
      <c r="C16" s="34">
        <v>12</v>
      </c>
      <c r="D16" s="171" t="s">
        <v>64</v>
      </c>
      <c r="E16" s="29">
        <f>Ergebnispunkte!$T$14</f>
        <v>0</v>
      </c>
      <c r="F16" s="29">
        <f>Mannschaftspunkte!$T$14</f>
        <v>0</v>
      </c>
      <c r="G16" s="29">
        <f>Spieltagsbonuspunkte!$T$14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72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22" t="s">
        <v>30</v>
      </c>
      <c r="B18" s="222"/>
      <c r="C18" s="222"/>
      <c r="D18" s="222"/>
    </row>
    <row r="19" spans="1:15" ht="2.25" customHeight="1" x14ac:dyDescent="0.2">
      <c r="A19" s="48"/>
      <c r="B19" s="48"/>
      <c r="D19" s="49"/>
    </row>
    <row r="20" spans="1:15" x14ac:dyDescent="0.2">
      <c r="A20" s="235" t="s">
        <v>31</v>
      </c>
      <c r="B20" s="235"/>
      <c r="C20" s="235"/>
      <c r="D20" s="50">
        <f>D23*0.5</f>
        <v>76.5</v>
      </c>
      <c r="F20" s="191"/>
      <c r="G20" s="51"/>
    </row>
    <row r="21" spans="1:15" x14ac:dyDescent="0.2">
      <c r="A21" s="235" t="s">
        <v>32</v>
      </c>
      <c r="B21" s="235"/>
      <c r="C21" s="235"/>
      <c r="D21" s="50">
        <f>D23*0.35</f>
        <v>53.55</v>
      </c>
    </row>
    <row r="22" spans="1:15" ht="13.5" thickBot="1" x14ac:dyDescent="0.25">
      <c r="A22" s="236" t="s">
        <v>33</v>
      </c>
      <c r="B22" s="236"/>
      <c r="C22" s="236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8:M16"/>
  </sortState>
  <mergeCells count="17">
    <mergeCell ref="A20:C20"/>
    <mergeCell ref="A21:C21"/>
    <mergeCell ref="A22:C22"/>
    <mergeCell ref="J1:J3"/>
    <mergeCell ref="K1:K3"/>
    <mergeCell ref="D1:D3"/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T19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42578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54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1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2.75" x14ac:dyDescent="0.15">
      <c r="A3" s="168" t="s">
        <v>21</v>
      </c>
      <c r="B3" s="68"/>
      <c r="C3" s="69">
        <f>[1]Ergebnistipps!$G$14</f>
        <v>200</v>
      </c>
      <c r="D3" s="69">
        <f>[2]Ergebnistipps!$G$14</f>
        <v>140</v>
      </c>
      <c r="E3" s="69">
        <f>[3]Ergebnistipps!$G$14</f>
        <v>140</v>
      </c>
      <c r="F3" s="69">
        <f>[4]Ergebnistipps!$G$14</f>
        <v>140</v>
      </c>
      <c r="G3" s="69">
        <f>[5]Ergebnistipps!$G$14</f>
        <v>160</v>
      </c>
      <c r="H3" s="69">
        <f>[6]Ergebnistipps!$G$14</f>
        <v>140</v>
      </c>
      <c r="I3" s="69">
        <f>[7]Ergebnistipps!$G$14</f>
        <v>160</v>
      </c>
      <c r="J3" s="69">
        <f>[8]Ergebnistipps!$G$14</f>
        <v>160</v>
      </c>
      <c r="K3" s="69">
        <f>[9]Ergebnistipps!$G$14</f>
        <v>80</v>
      </c>
      <c r="L3" s="69"/>
      <c r="M3" s="69"/>
      <c r="N3" s="69"/>
      <c r="O3" s="69"/>
      <c r="P3" s="69"/>
      <c r="Q3" s="69"/>
      <c r="R3" s="69"/>
      <c r="S3" s="69"/>
      <c r="T3" s="70">
        <f>SUM(B3:S3)</f>
        <v>1320</v>
      </c>
    </row>
    <row r="4" spans="1:20" ht="12.75" x14ac:dyDescent="0.15">
      <c r="A4" s="71" t="s">
        <v>22</v>
      </c>
      <c r="B4" s="68"/>
      <c r="C4" s="69">
        <f>[1]Ergebnistipps!$K$14</f>
        <v>160</v>
      </c>
      <c r="D4" s="69">
        <f>[2]Ergebnistipps!$K$14</f>
        <v>160</v>
      </c>
      <c r="E4" s="69">
        <f>[3]Ergebnistipps!$K$14</f>
        <v>60</v>
      </c>
      <c r="F4" s="69">
        <f>[4]Ergebnistipps!$K$14</f>
        <v>80</v>
      </c>
      <c r="G4" s="69">
        <f>[5]Ergebnistipps!$K$14</f>
        <v>220</v>
      </c>
      <c r="H4" s="69">
        <f>[6]Ergebnistipps!$K$14</f>
        <v>160</v>
      </c>
      <c r="I4" s="69">
        <f>[7]Ergebnistipps!$K$14</f>
        <v>180</v>
      </c>
      <c r="J4" s="69">
        <f>[8]Ergebnistipps!$K$14</f>
        <v>160</v>
      </c>
      <c r="K4" s="69">
        <f>[9]Ergebnistipps!$K$14</f>
        <v>160</v>
      </c>
      <c r="L4" s="69"/>
      <c r="M4" s="69"/>
      <c r="N4" s="69"/>
      <c r="O4" s="69"/>
      <c r="P4" s="69"/>
      <c r="Q4" s="69"/>
      <c r="R4" s="69"/>
      <c r="S4" s="69"/>
      <c r="T4" s="70">
        <f>SUM(B4:S4)</f>
        <v>1340</v>
      </c>
    </row>
    <row r="5" spans="1:20" ht="12.75" x14ac:dyDescent="0.15">
      <c r="A5" s="71" t="s">
        <v>46</v>
      </c>
      <c r="B5" s="68"/>
      <c r="C5" s="69">
        <f>[1]Ergebnistipps!$O$14</f>
        <v>200</v>
      </c>
      <c r="D5" s="69">
        <f>[2]Ergebnistipps!$O$14</f>
        <v>220</v>
      </c>
      <c r="E5" s="69">
        <f>[3]Ergebnistipps!$O$14</f>
        <v>60</v>
      </c>
      <c r="F5" s="69">
        <f>[4]Ergebnistipps!$O$14</f>
        <v>80</v>
      </c>
      <c r="G5" s="69">
        <f>[5]Ergebnistipps!$O$14</f>
        <v>200</v>
      </c>
      <c r="H5" s="69">
        <f>[6]Ergebnistipps!$O$14</f>
        <v>160</v>
      </c>
      <c r="I5" s="69">
        <f>[7]Ergebnistipps!$O$14</f>
        <v>180</v>
      </c>
      <c r="J5" s="69">
        <f>[8]Ergebnistipps!$O$14</f>
        <v>220</v>
      </c>
      <c r="K5" s="69">
        <f>[9]Ergebnistipps!$O$14</f>
        <v>160</v>
      </c>
      <c r="L5" s="69"/>
      <c r="M5" s="69"/>
      <c r="N5" s="69"/>
      <c r="O5" s="69"/>
      <c r="P5" s="69"/>
      <c r="Q5" s="69"/>
      <c r="R5" s="69"/>
      <c r="S5" s="69"/>
      <c r="T5" s="70">
        <f>SUM(B5:S5)</f>
        <v>1480</v>
      </c>
    </row>
    <row r="6" spans="1:20" ht="12.75" x14ac:dyDescent="0.15">
      <c r="A6" s="71" t="s">
        <v>25</v>
      </c>
      <c r="B6" s="68"/>
      <c r="C6" s="69">
        <f>[1]Ergebnistipps!$S$14</f>
        <v>200</v>
      </c>
      <c r="D6" s="69">
        <f>[2]Ergebnistipps!$S$14</f>
        <v>140</v>
      </c>
      <c r="E6" s="69">
        <f>[3]Ergebnistipps!$S$14</f>
        <v>140</v>
      </c>
      <c r="F6" s="69">
        <f>[4]Ergebnistipps!$S$14</f>
        <v>140</v>
      </c>
      <c r="G6" s="69">
        <f>[5]Ergebnistipps!$S$14</f>
        <v>160</v>
      </c>
      <c r="H6" s="69">
        <f>[6]Ergebnistipps!$S$14</f>
        <v>140</v>
      </c>
      <c r="I6" s="69">
        <f>[7]Ergebnistipps!$S$14</f>
        <v>160</v>
      </c>
      <c r="J6" s="69">
        <f>[8]Ergebnistipps!$S$14</f>
        <v>200</v>
      </c>
      <c r="K6" s="69">
        <f>[9]Ergebnistipps!$S$14</f>
        <v>80</v>
      </c>
      <c r="L6" s="69"/>
      <c r="M6" s="69"/>
      <c r="N6" s="69"/>
      <c r="O6" s="69"/>
      <c r="P6" s="69"/>
      <c r="Q6" s="69"/>
      <c r="R6" s="69"/>
      <c r="S6" s="69"/>
      <c r="T6" s="70">
        <f>SUM(B6:S6)</f>
        <v>1360</v>
      </c>
    </row>
    <row r="7" spans="1:20" ht="12.75" x14ac:dyDescent="0.15">
      <c r="A7" s="71" t="s">
        <v>26</v>
      </c>
      <c r="B7" s="68"/>
      <c r="C7" s="69">
        <f>[1]Ergebnistipps!$W$14</f>
        <v>120</v>
      </c>
      <c r="D7" s="69">
        <f>[2]Ergebnistipps!$W$14</f>
        <v>220</v>
      </c>
      <c r="E7" s="69">
        <f>[3]Ergebnistipps!$W$14</f>
        <v>60</v>
      </c>
      <c r="F7" s="69">
        <f>[4]Ergebnistipps!$W$14</f>
        <v>60</v>
      </c>
      <c r="G7" s="69">
        <f>[5]Ergebnistipps!$W$14</f>
        <v>160</v>
      </c>
      <c r="H7" s="69">
        <f>[6]Ergebnistipps!$W$14</f>
        <v>100</v>
      </c>
      <c r="I7" s="69">
        <f>[7]Ergebnistipps!$W$14</f>
        <v>160</v>
      </c>
      <c r="J7" s="69">
        <f>[8]Ergebnistipps!$W$14</f>
        <v>200</v>
      </c>
      <c r="K7" s="69">
        <f>[9]Ergebnistipps!$W$14</f>
        <v>120</v>
      </c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1200</v>
      </c>
    </row>
    <row r="8" spans="1:20" ht="12.75" x14ac:dyDescent="0.15">
      <c r="A8" s="71" t="s">
        <v>27</v>
      </c>
      <c r="B8" s="68"/>
      <c r="C8" s="69">
        <f>[1]Ergebnistipps!$G$29</f>
        <v>120</v>
      </c>
      <c r="D8" s="69">
        <f>[2]Ergebnistipps!$G$29</f>
        <v>220</v>
      </c>
      <c r="E8" s="69">
        <f>[3]Ergebnistipps!$G$29</f>
        <v>60</v>
      </c>
      <c r="F8" s="69">
        <f>[4]Ergebnistipps!$G$29</f>
        <v>60</v>
      </c>
      <c r="G8" s="69">
        <f>[5]Ergebnistipps!$G$29</f>
        <v>160</v>
      </c>
      <c r="H8" s="69">
        <f>[6]Ergebnistipps!$G$29</f>
        <v>100</v>
      </c>
      <c r="I8" s="69">
        <f>[7]Ergebnistipps!$G$29</f>
        <v>160</v>
      </c>
      <c r="J8" s="69">
        <f>[8]Ergebnistipps!$G$29</f>
        <v>200</v>
      </c>
      <c r="K8" s="69">
        <f>[9]Ergebnistipps!$G$29</f>
        <v>120</v>
      </c>
      <c r="L8" s="69"/>
      <c r="M8" s="69"/>
      <c r="N8" s="69"/>
      <c r="O8" s="69"/>
      <c r="P8" s="69"/>
      <c r="Q8" s="69"/>
      <c r="R8" s="69"/>
      <c r="S8" s="69"/>
      <c r="T8" s="70">
        <f t="shared" si="0"/>
        <v>1200</v>
      </c>
    </row>
    <row r="9" spans="1:20" ht="12.75" x14ac:dyDescent="0.15">
      <c r="A9" s="71" t="s">
        <v>29</v>
      </c>
      <c r="B9" s="68"/>
      <c r="C9" s="69">
        <f>[1]Ergebnistipps!$K$29</f>
        <v>160</v>
      </c>
      <c r="D9" s="69">
        <f>[2]Ergebnistipps!$K$29</f>
        <v>160</v>
      </c>
      <c r="E9" s="69">
        <f>[3]Ergebnistipps!$K$29</f>
        <v>120</v>
      </c>
      <c r="F9" s="69">
        <f>[4]Ergebnistipps!$K$29</f>
        <v>60</v>
      </c>
      <c r="G9" s="69">
        <f>[5]Ergebnistipps!$K$29</f>
        <v>180</v>
      </c>
      <c r="H9" s="69">
        <f>[6]Ergebnistipps!$K$29</f>
        <v>80</v>
      </c>
      <c r="I9" s="69">
        <f>[7]Ergebnistipps!$K$29</f>
        <v>120</v>
      </c>
      <c r="J9" s="69">
        <f>[8]Ergebnistipps!$K$29</f>
        <v>220</v>
      </c>
      <c r="K9" s="69">
        <f>[9]Ergebnistipps!$K$29</f>
        <v>160</v>
      </c>
      <c r="L9" s="69"/>
      <c r="M9" s="69"/>
      <c r="N9" s="69"/>
      <c r="O9" s="69"/>
      <c r="P9" s="69"/>
      <c r="Q9" s="69"/>
      <c r="R9" s="69"/>
      <c r="S9" s="69"/>
      <c r="T9" s="70">
        <f t="shared" si="0"/>
        <v>1260</v>
      </c>
    </row>
    <row r="10" spans="1:20" ht="12.75" x14ac:dyDescent="0.15">
      <c r="A10" s="71" t="s">
        <v>38</v>
      </c>
      <c r="B10" s="68"/>
      <c r="C10" s="69">
        <f>[1]Ergebnistipps!$O$29</f>
        <v>280</v>
      </c>
      <c r="D10" s="69">
        <f>[2]Ergebnistipps!$O$29</f>
        <v>220</v>
      </c>
      <c r="E10" s="69">
        <f>[3]Ergebnistipps!$O$29</f>
        <v>100</v>
      </c>
      <c r="F10" s="69">
        <f>[4]Ergebnistipps!$O$29</f>
        <v>100</v>
      </c>
      <c r="G10" s="69">
        <f>[5]Ergebnistipps!$O$29</f>
        <v>160</v>
      </c>
      <c r="H10" s="69">
        <f>[6]Ergebnistipps!$O$29</f>
        <v>40</v>
      </c>
      <c r="I10" s="69">
        <f>[7]Ergebnistipps!$O$29</f>
        <v>100</v>
      </c>
      <c r="J10" s="69">
        <f>[8]Ergebnistipps!$O$29</f>
        <v>240</v>
      </c>
      <c r="K10" s="69">
        <f>[9]Ergebnistipps!$O$29</f>
        <v>200</v>
      </c>
      <c r="L10" s="69"/>
      <c r="M10" s="69"/>
      <c r="N10" s="69"/>
      <c r="O10" s="69"/>
      <c r="P10" s="69"/>
      <c r="Q10" s="69"/>
      <c r="R10" s="69"/>
      <c r="S10" s="69"/>
      <c r="T10" s="70">
        <f t="shared" si="0"/>
        <v>1440</v>
      </c>
    </row>
    <row r="11" spans="1:20" ht="12.75" x14ac:dyDescent="0.15">
      <c r="A11" s="71" t="s">
        <v>28</v>
      </c>
      <c r="B11" s="68"/>
      <c r="C11" s="69">
        <f>[1]Ergebnistipps!$S$29</f>
        <v>160</v>
      </c>
      <c r="D11" s="69">
        <f>[2]Ergebnistipps!$S$29</f>
        <v>160</v>
      </c>
      <c r="E11" s="69">
        <f>[3]Ergebnistipps!$S$29</f>
        <v>60</v>
      </c>
      <c r="F11" s="69">
        <f>[4]Ergebnistipps!$S$29</f>
        <v>80</v>
      </c>
      <c r="G11" s="69">
        <f>[5]Ergebnistipps!$S$29</f>
        <v>220</v>
      </c>
      <c r="H11" s="69">
        <f>[6]Ergebnistipps!$S$29</f>
        <v>160</v>
      </c>
      <c r="I11" s="69">
        <f>[7]Ergebnistipps!$S$29</f>
        <v>180</v>
      </c>
      <c r="J11" s="69">
        <f>[8]Ergebnistipps!$S$29</f>
        <v>200</v>
      </c>
      <c r="K11" s="69">
        <f>[9]Ergebnistipps!$S$29</f>
        <v>160</v>
      </c>
      <c r="L11" s="69"/>
      <c r="M11" s="69"/>
      <c r="N11" s="69"/>
      <c r="O11" s="69"/>
      <c r="P11" s="69"/>
      <c r="Q11" s="69"/>
      <c r="R11" s="69"/>
      <c r="S11" s="69"/>
      <c r="T11" s="70">
        <f t="shared" si="0"/>
        <v>1380</v>
      </c>
    </row>
    <row r="12" spans="1:20" ht="12.75" x14ac:dyDescent="0.15">
      <c r="A12" s="165" t="s">
        <v>60</v>
      </c>
      <c r="B12" s="147"/>
      <c r="C12" s="146">
        <f>[10]Ergebnistipps!$W$29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2.75" x14ac:dyDescent="0.15">
      <c r="A18" s="72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2.75" x14ac:dyDescent="0.15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T20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[1]Mannschaftstipps!$E$16</f>
        <v>455</v>
      </c>
      <c r="D3" s="69">
        <f>[2]Mannschaftstipps!$E$16</f>
        <v>565</v>
      </c>
      <c r="E3" s="69">
        <f>[3]Mannschaftstipps!$E$16</f>
        <v>440</v>
      </c>
      <c r="F3" s="69">
        <f>[4]Mannschaftstipps!$E$16</f>
        <v>315</v>
      </c>
      <c r="G3" s="69">
        <f>[5]Mannschaftstipps!$E$16</f>
        <v>710</v>
      </c>
      <c r="H3" s="69">
        <f>[6]Mannschaftstipps!$E$16</f>
        <v>540</v>
      </c>
      <c r="I3" s="69">
        <f>[7]Mannschaftstipps!$E$16</f>
        <v>560</v>
      </c>
      <c r="J3" s="69">
        <f>[8]Mannschaftstipps!$E$16</f>
        <v>415</v>
      </c>
      <c r="K3" s="69">
        <f>[9]Mannschaftstipps!$E$16</f>
        <v>695</v>
      </c>
      <c r="L3" s="69"/>
      <c r="M3" s="69"/>
      <c r="N3" s="69"/>
      <c r="O3" s="69"/>
      <c r="P3" s="69"/>
      <c r="Q3" s="69"/>
      <c r="R3" s="69"/>
      <c r="S3" s="69"/>
      <c r="T3" s="70">
        <f>SUM(B3:S3)</f>
        <v>4695</v>
      </c>
    </row>
    <row r="4" spans="1:20" ht="12.75" x14ac:dyDescent="0.15">
      <c r="A4" s="71" t="s">
        <v>22</v>
      </c>
      <c r="B4" s="68"/>
      <c r="C4" s="69">
        <f>[1]Mannschaftstipps!$I$16</f>
        <v>430</v>
      </c>
      <c r="D4" s="69">
        <f>[2]Mannschaftstipps!$I$16</f>
        <v>490</v>
      </c>
      <c r="E4" s="69">
        <f>[3]Mannschaftstipps!$I$16</f>
        <v>450</v>
      </c>
      <c r="F4" s="69">
        <f>[4]Mannschaftstipps!$I$16</f>
        <v>305</v>
      </c>
      <c r="G4" s="69">
        <f>[5]Mannschaftstipps!$I$16</f>
        <v>640</v>
      </c>
      <c r="H4" s="69">
        <f>[6]Mannschaftstipps!$I$16</f>
        <v>445</v>
      </c>
      <c r="I4" s="69">
        <f>[7]Mannschaftstipps!$I$16</f>
        <v>575</v>
      </c>
      <c r="J4" s="69">
        <f>[8]Mannschaftstipps!$I$16</f>
        <v>495</v>
      </c>
      <c r="K4" s="69">
        <f>[9]Mannschaftstipps!$I$16</f>
        <v>490</v>
      </c>
      <c r="L4" s="69"/>
      <c r="M4" s="69"/>
      <c r="N4" s="69"/>
      <c r="O4" s="69"/>
      <c r="P4" s="69"/>
      <c r="Q4" s="69"/>
      <c r="R4" s="69"/>
      <c r="S4" s="69"/>
      <c r="T4" s="70">
        <f>SUM(B4:S4)</f>
        <v>4320</v>
      </c>
    </row>
    <row r="5" spans="1:20" ht="12.75" x14ac:dyDescent="0.15">
      <c r="A5" s="71" t="s">
        <v>46</v>
      </c>
      <c r="B5" s="68"/>
      <c r="C5" s="69">
        <f>[1]Mannschaftstipps!$M$16</f>
        <v>345</v>
      </c>
      <c r="D5" s="69">
        <f>[2]Mannschaftstipps!$M$16</f>
        <v>490</v>
      </c>
      <c r="E5" s="69">
        <f>[3]Mannschaftstipps!$M$16</f>
        <v>485</v>
      </c>
      <c r="F5" s="69">
        <f>[4]Mannschaftstipps!$M$16</f>
        <v>445</v>
      </c>
      <c r="G5" s="69">
        <f>[5]Mannschaftstipps!$M$16</f>
        <v>635</v>
      </c>
      <c r="H5" s="69">
        <f>[6]Mannschaftstipps!$M$16</f>
        <v>435</v>
      </c>
      <c r="I5" s="69">
        <f>[7]Mannschaftstipps!$M$16</f>
        <v>605</v>
      </c>
      <c r="J5" s="69">
        <f>[8]Mannschaftstipps!$M$16</f>
        <v>575</v>
      </c>
      <c r="K5" s="69">
        <f>[9]Mannschaftstipps!$M$16</f>
        <v>655</v>
      </c>
      <c r="L5" s="69"/>
      <c r="M5" s="69"/>
      <c r="N5" s="69"/>
      <c r="O5" s="69"/>
      <c r="P5" s="69"/>
      <c r="Q5" s="69"/>
      <c r="R5" s="69"/>
      <c r="S5" s="69"/>
      <c r="T5" s="70">
        <f>SUM(B5:S5)</f>
        <v>4670</v>
      </c>
    </row>
    <row r="6" spans="1:20" ht="12.75" x14ac:dyDescent="0.15">
      <c r="A6" s="71" t="s">
        <v>25</v>
      </c>
      <c r="B6" s="68"/>
      <c r="C6" s="69">
        <f>[1]Mannschaftstipps!$E$33</f>
        <v>575</v>
      </c>
      <c r="D6" s="69">
        <f>[2]Mannschaftstipps!$E$33</f>
        <v>505</v>
      </c>
      <c r="E6" s="69">
        <f>[3]Mannschaftstipps!$E$33</f>
        <v>270</v>
      </c>
      <c r="F6" s="69">
        <f>[4]Mannschaftstipps!$E$33</f>
        <v>265</v>
      </c>
      <c r="G6" s="69">
        <f>[5]Mannschaftstipps!$E$33</f>
        <v>640</v>
      </c>
      <c r="H6" s="69">
        <f>[6]Mannschaftstipps!$E$33</f>
        <v>485</v>
      </c>
      <c r="I6" s="69">
        <f>[7]Mannschaftstipps!$E$33</f>
        <v>635</v>
      </c>
      <c r="J6" s="69">
        <f>[8]Mannschaftstipps!$E$33</f>
        <v>385</v>
      </c>
      <c r="K6" s="69">
        <f>[9]Mannschaftstipps!$E$33</f>
        <v>425</v>
      </c>
      <c r="L6" s="69"/>
      <c r="M6" s="69"/>
      <c r="N6" s="69"/>
      <c r="O6" s="69"/>
      <c r="P6" s="69"/>
      <c r="Q6" s="69"/>
      <c r="R6" s="69"/>
      <c r="S6" s="69"/>
      <c r="T6" s="70">
        <f>SUM(B6:S6)</f>
        <v>4185</v>
      </c>
    </row>
    <row r="7" spans="1:20" ht="12.75" x14ac:dyDescent="0.15">
      <c r="A7" s="71" t="s">
        <v>26</v>
      </c>
      <c r="B7" s="68"/>
      <c r="C7" s="69">
        <f>[1]Mannschaftstipps!$I$33</f>
        <v>625</v>
      </c>
      <c r="D7" s="69">
        <f>[2]Mannschaftstipps!$I$33</f>
        <v>450</v>
      </c>
      <c r="E7" s="69">
        <f>[3]Mannschaftstipps!$I$33</f>
        <v>150</v>
      </c>
      <c r="F7" s="69">
        <f>[4]Mannschaftstipps!$I$33</f>
        <v>190</v>
      </c>
      <c r="G7" s="69">
        <f>[5]Mannschaftstipps!$I$33</f>
        <v>610</v>
      </c>
      <c r="H7" s="69">
        <f>[6]Mannschaftstipps!$I$33</f>
        <v>350</v>
      </c>
      <c r="I7" s="69">
        <f>[7]Mannschaftstipps!$I$33</f>
        <v>600</v>
      </c>
      <c r="J7" s="69">
        <f>[8]Mannschaftstipps!$I$33</f>
        <v>435</v>
      </c>
      <c r="K7" s="69">
        <f>[9]Mannschaftstipps!$I$33</f>
        <v>475</v>
      </c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3885</v>
      </c>
    </row>
    <row r="8" spans="1:20" ht="12.75" x14ac:dyDescent="0.15">
      <c r="A8" s="71" t="s">
        <v>27</v>
      </c>
      <c r="B8" s="68"/>
      <c r="C8" s="69">
        <f>[1]Mannschaftstipps!$M$33</f>
        <v>590</v>
      </c>
      <c r="D8" s="69">
        <f>[2]Mannschaftstipps!$M$33</f>
        <v>440</v>
      </c>
      <c r="E8" s="69">
        <f>[3]Mannschaftstipps!$M$33</f>
        <v>235</v>
      </c>
      <c r="F8" s="69">
        <f>[4]Mannschaftstipps!$M$33</f>
        <v>400</v>
      </c>
      <c r="G8" s="69">
        <f>[5]Mannschaftstipps!$M$33</f>
        <v>725</v>
      </c>
      <c r="H8" s="69">
        <f>[6]Mannschaftstipps!$M$33</f>
        <v>350</v>
      </c>
      <c r="I8" s="69">
        <f>[7]Mannschaftstipps!$M$33</f>
        <v>595</v>
      </c>
      <c r="J8" s="69">
        <f>[8]Mannschaftstipps!$M$33</f>
        <v>555</v>
      </c>
      <c r="K8" s="69">
        <f>[9]Mannschaftstipps!$M$33</f>
        <v>600</v>
      </c>
      <c r="L8" s="69"/>
      <c r="M8" s="69"/>
      <c r="N8" s="69"/>
      <c r="O8" s="69"/>
      <c r="P8" s="69"/>
      <c r="Q8" s="69"/>
      <c r="R8" s="69"/>
      <c r="S8" s="69"/>
      <c r="T8" s="70">
        <f t="shared" si="0"/>
        <v>4490</v>
      </c>
    </row>
    <row r="9" spans="1:20" ht="12.75" x14ac:dyDescent="0.15">
      <c r="A9" s="71" t="s">
        <v>29</v>
      </c>
      <c r="B9" s="68"/>
      <c r="C9" s="69">
        <f>[1]Mannschaftstipps!$E$50</f>
        <v>590</v>
      </c>
      <c r="D9" s="69">
        <f>[2]Mannschaftstipps!$E$50</f>
        <v>510</v>
      </c>
      <c r="E9" s="69">
        <f>[3]Mannschaftstipps!$E$50</f>
        <v>375</v>
      </c>
      <c r="F9" s="69">
        <f>[4]Mannschaftstipps!$E$50</f>
        <v>380</v>
      </c>
      <c r="G9" s="69">
        <f>[5]Mannschaftstipps!$E$50</f>
        <v>580</v>
      </c>
      <c r="H9" s="69">
        <f>[6]Mannschaftstipps!$E$50</f>
        <v>300</v>
      </c>
      <c r="I9" s="69">
        <f>[7]Mannschaftstipps!$E$50</f>
        <v>490</v>
      </c>
      <c r="J9" s="69">
        <f>[8]Mannschaftstipps!$E$50</f>
        <v>335</v>
      </c>
      <c r="K9" s="69">
        <f>[9]Mannschaftstipps!$E$50</f>
        <v>570</v>
      </c>
      <c r="L9" s="69"/>
      <c r="M9" s="69"/>
      <c r="N9" s="69"/>
      <c r="O9" s="69"/>
      <c r="P9" s="69"/>
      <c r="Q9" s="69"/>
      <c r="R9" s="69"/>
      <c r="S9" s="69"/>
      <c r="T9" s="70">
        <f t="shared" si="0"/>
        <v>4130</v>
      </c>
    </row>
    <row r="10" spans="1:20" ht="12.75" x14ac:dyDescent="0.15">
      <c r="A10" s="71" t="s">
        <v>38</v>
      </c>
      <c r="B10" s="68"/>
      <c r="C10" s="69">
        <f>[1]Mannschaftstipps!$I$50</f>
        <v>545</v>
      </c>
      <c r="D10" s="69">
        <f>[2]Mannschaftstipps!$I$50</f>
        <v>625</v>
      </c>
      <c r="E10" s="69">
        <f>[3]Mannschaftstipps!$I$50</f>
        <v>330</v>
      </c>
      <c r="F10" s="69">
        <f>[4]Mannschaftstipps!$I$50</f>
        <v>315</v>
      </c>
      <c r="G10" s="69">
        <f>[5]Mannschaftstipps!$I$50</f>
        <v>650</v>
      </c>
      <c r="H10" s="69">
        <f>[6]Mannschaftstipps!$I$50</f>
        <v>470</v>
      </c>
      <c r="I10" s="69">
        <f>[7]Mannschaftstipps!$I$50</f>
        <v>405</v>
      </c>
      <c r="J10" s="69">
        <f>[8]Mannschaftstipps!$I$50</f>
        <v>450</v>
      </c>
      <c r="K10" s="69">
        <f>[9]Mannschaftstipps!$I$50</f>
        <v>695</v>
      </c>
      <c r="L10" s="69"/>
      <c r="M10" s="69"/>
      <c r="N10" s="69"/>
      <c r="O10" s="69"/>
      <c r="P10" s="69"/>
      <c r="Q10" s="69"/>
      <c r="R10" s="69"/>
      <c r="S10" s="69"/>
      <c r="T10" s="70">
        <f t="shared" si="0"/>
        <v>4485</v>
      </c>
    </row>
    <row r="11" spans="1:20" ht="12.75" x14ac:dyDescent="0.15">
      <c r="A11" s="71" t="s">
        <v>28</v>
      </c>
      <c r="B11" s="68"/>
      <c r="C11" s="69">
        <f>[1]Mannschaftstipps!$M$50</f>
        <v>485</v>
      </c>
      <c r="D11" s="69">
        <f>[2]Mannschaftstipps!$M$50</f>
        <v>320</v>
      </c>
      <c r="E11" s="69">
        <f>[3]Mannschaftstipps!$M$50</f>
        <v>360</v>
      </c>
      <c r="F11" s="69">
        <f>[4]Mannschaftstipps!$M$50</f>
        <v>375</v>
      </c>
      <c r="G11" s="69">
        <f>[5]Mannschaftstipps!$M$50</f>
        <v>675</v>
      </c>
      <c r="H11" s="69">
        <f>[6]Mannschaftstipps!$M$50</f>
        <v>270</v>
      </c>
      <c r="I11" s="69">
        <f>[7]Mannschaftstipps!$M$50</f>
        <v>570</v>
      </c>
      <c r="J11" s="69">
        <f>[8]Mannschaftstipps!$M$50</f>
        <v>435</v>
      </c>
      <c r="K11" s="69">
        <f>[9]Mannschaftstipps!$M$50</f>
        <v>645</v>
      </c>
      <c r="L11" s="69"/>
      <c r="M11" s="69"/>
      <c r="N11" s="69"/>
      <c r="O11" s="69"/>
      <c r="P11" s="69"/>
      <c r="Q11" s="69"/>
      <c r="R11" s="69"/>
      <c r="S11" s="69"/>
      <c r="T11" s="70">
        <f t="shared" si="0"/>
        <v>4135</v>
      </c>
    </row>
    <row r="12" spans="1:20" ht="12.75" x14ac:dyDescent="0.15">
      <c r="A12" s="165" t="s">
        <v>60</v>
      </c>
      <c r="B12" s="147"/>
      <c r="C12" s="146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15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T19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'[1]Zusammenfassung Spieltagspunkte'!$E$4</f>
        <v>0</v>
      </c>
      <c r="D3" s="69">
        <f>'[2]Zusammenfassung Spieltagspunkte'!$E$4</f>
        <v>0</v>
      </c>
      <c r="E3" s="69">
        <f>'[3]Zusammenfassung Spieltagspunkte'!$E$4</f>
        <v>50</v>
      </c>
      <c r="F3" s="69">
        <f>'[4]Zusammenfassung Spieltagspunkte'!$E$4</f>
        <v>0</v>
      </c>
      <c r="G3" s="69">
        <f>'[5]Zusammenfassung Spieltagspunkte'!$E$4</f>
        <v>0</v>
      </c>
      <c r="H3" s="69">
        <f>'[6]Zusammenfassung Spieltagspunkte'!$E$4</f>
        <v>50</v>
      </c>
      <c r="I3" s="69">
        <f>'[7]Zusammenfassung Spieltagspunkte'!$E$4</f>
        <v>0</v>
      </c>
      <c r="J3" s="69">
        <f>'[8]Zusammenfassung Spieltagspunkte'!$E$4</f>
        <v>0</v>
      </c>
      <c r="K3" s="69">
        <f>'[9]Zusammenfassung Spieltagspunkte'!$E$4</f>
        <v>0</v>
      </c>
      <c r="L3" s="69"/>
      <c r="M3" s="69"/>
      <c r="N3" s="69"/>
      <c r="O3" s="69"/>
      <c r="P3" s="69"/>
      <c r="Q3" s="69"/>
      <c r="R3" s="69"/>
      <c r="S3" s="69"/>
      <c r="T3" s="70">
        <f>SUM(B3:S3)</f>
        <v>100</v>
      </c>
    </row>
    <row r="4" spans="1:20" ht="12.75" x14ac:dyDescent="0.15">
      <c r="A4" s="71" t="s">
        <v>22</v>
      </c>
      <c r="B4" s="68"/>
      <c r="C4" s="69">
        <f>'[1]Zusammenfassung Spieltagspunkte'!$E$5</f>
        <v>0</v>
      </c>
      <c r="D4" s="69">
        <f>'[2]Zusammenfassung Spieltagspunkte'!$E$5</f>
        <v>0</v>
      </c>
      <c r="E4" s="69">
        <f>'[3]Zusammenfassung Spieltagspunkte'!$E$5</f>
        <v>0</v>
      </c>
      <c r="F4" s="69">
        <f>'[4]Zusammenfassung Spieltagspunkte'!$E$5</f>
        <v>0</v>
      </c>
      <c r="G4" s="69">
        <f>'[5]Zusammenfassung Spieltagspunkte'!$E$5</f>
        <v>0</v>
      </c>
      <c r="H4" s="69">
        <f>'[6]Zusammenfassung Spieltagspunkte'!$E$5</f>
        <v>0</v>
      </c>
      <c r="I4" s="69">
        <f>'[7]Zusammenfassung Spieltagspunkte'!$E$5</f>
        <v>0</v>
      </c>
      <c r="J4" s="69">
        <f>'[8]Zusammenfassung Spieltagspunkte'!$E$5</f>
        <v>0</v>
      </c>
      <c r="K4" s="69">
        <f>'[9]Zusammenfassung Spieltagspunkte'!$E$5</f>
        <v>0</v>
      </c>
      <c r="L4" s="69"/>
      <c r="M4" s="69"/>
      <c r="N4" s="69"/>
      <c r="O4" s="69"/>
      <c r="P4" s="69"/>
      <c r="Q4" s="69"/>
      <c r="R4" s="69"/>
      <c r="S4" s="69"/>
      <c r="T4" s="70">
        <f>SUM(B4:S4)</f>
        <v>0</v>
      </c>
    </row>
    <row r="5" spans="1:20" ht="12.75" x14ac:dyDescent="0.15">
      <c r="A5" s="71" t="s">
        <v>46</v>
      </c>
      <c r="B5" s="68"/>
      <c r="C5" s="69">
        <f>'[1]Zusammenfassung Spieltagspunkte'!$E$6</f>
        <v>0</v>
      </c>
      <c r="D5" s="69">
        <f>'[2]Zusammenfassung Spieltagspunkte'!$E$6</f>
        <v>0</v>
      </c>
      <c r="E5" s="69">
        <f>'[3]Zusammenfassung Spieltagspunkte'!$E$6</f>
        <v>0</v>
      </c>
      <c r="F5" s="69">
        <f>'[4]Zusammenfassung Spieltagspunkte'!$E$6</f>
        <v>50</v>
      </c>
      <c r="G5" s="69">
        <f>'[5]Zusammenfassung Spieltagspunkte'!$E$6</f>
        <v>0</v>
      </c>
      <c r="H5" s="69">
        <f>'[6]Zusammenfassung Spieltagspunkte'!$E$6</f>
        <v>0</v>
      </c>
      <c r="I5" s="69">
        <f>'[7]Zusammenfassung Spieltagspunkte'!$E$6</f>
        <v>0</v>
      </c>
      <c r="J5" s="69">
        <f>'[8]Zusammenfassung Spieltagspunkte'!$E$6</f>
        <v>50</v>
      </c>
      <c r="K5" s="69">
        <f>'[9]Zusammenfassung Spieltagspunkte'!$E$6</f>
        <v>0</v>
      </c>
      <c r="L5" s="69"/>
      <c r="M5" s="69"/>
      <c r="N5" s="69"/>
      <c r="O5" s="69"/>
      <c r="P5" s="69"/>
      <c r="Q5" s="69"/>
      <c r="R5" s="69"/>
      <c r="S5" s="69"/>
      <c r="T5" s="70">
        <f>SUM(B5:S5)</f>
        <v>100</v>
      </c>
    </row>
    <row r="6" spans="1:20" ht="12.75" x14ac:dyDescent="0.15">
      <c r="A6" s="71" t="s">
        <v>25</v>
      </c>
      <c r="B6" s="68"/>
      <c r="C6" s="69">
        <f>'[1]Zusammenfassung Spieltagspunkte'!$E$7</f>
        <v>0</v>
      </c>
      <c r="D6" s="69">
        <f>'[2]Zusammenfassung Spieltagspunkte'!$E$7</f>
        <v>0</v>
      </c>
      <c r="E6" s="69">
        <f>'[3]Zusammenfassung Spieltagspunkte'!$E$7</f>
        <v>0</v>
      </c>
      <c r="F6" s="69">
        <f>'[4]Zusammenfassung Spieltagspunkte'!$E$7</f>
        <v>0</v>
      </c>
      <c r="G6" s="69">
        <f>'[5]Zusammenfassung Spieltagspunkte'!$E$7</f>
        <v>0</v>
      </c>
      <c r="H6" s="69">
        <f>'[6]Zusammenfassung Spieltagspunkte'!$E$7</f>
        <v>0</v>
      </c>
      <c r="I6" s="69">
        <f>'[7]Zusammenfassung Spieltagspunkte'!$E$7</f>
        <v>50</v>
      </c>
      <c r="J6" s="69">
        <f>'[8]Zusammenfassung Spieltagspunkte'!$E$7</f>
        <v>0</v>
      </c>
      <c r="K6" s="69">
        <f>'[9]Zusammenfassung Spieltagspunkte'!$E$7</f>
        <v>0</v>
      </c>
      <c r="L6" s="69"/>
      <c r="M6" s="69"/>
      <c r="N6" s="69"/>
      <c r="O6" s="69"/>
      <c r="P6" s="69"/>
      <c r="Q6" s="69"/>
      <c r="R6" s="69"/>
      <c r="S6" s="69"/>
      <c r="T6" s="70">
        <f>SUM(B6:S6)</f>
        <v>50</v>
      </c>
    </row>
    <row r="7" spans="1:20" ht="12.75" x14ac:dyDescent="0.15">
      <c r="A7" s="71" t="s">
        <v>26</v>
      </c>
      <c r="B7" s="68"/>
      <c r="C7" s="69">
        <f>'[1]Zusammenfassung Spieltagspunkte'!$E$8</f>
        <v>0</v>
      </c>
      <c r="D7" s="69">
        <f>'[2]Zusammenfassung Spieltagspunkte'!$E$8</f>
        <v>0</v>
      </c>
      <c r="E7" s="69">
        <f>'[3]Zusammenfassung Spieltagspunkte'!$E$8</f>
        <v>0</v>
      </c>
      <c r="F7" s="69">
        <f>'[4]Zusammenfassung Spieltagspunkte'!$E$8</f>
        <v>0</v>
      </c>
      <c r="G7" s="69">
        <f>'[5]Zusammenfassung Spieltagspunkte'!$E$8</f>
        <v>0</v>
      </c>
      <c r="H7" s="69">
        <f>'[6]Zusammenfassung Spieltagspunkte'!$E$8</f>
        <v>0</v>
      </c>
      <c r="I7" s="69">
        <f>'[7]Zusammenfassung Spieltagspunkte'!$E$8</f>
        <v>0</v>
      </c>
      <c r="J7" s="69">
        <f>'[8]Zusammenfassung Spieltagspunkte'!$E$8</f>
        <v>0</v>
      </c>
      <c r="K7" s="69">
        <f>'[9]Zusammenfassung Spieltagspunkte'!$E$8</f>
        <v>0</v>
      </c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0</v>
      </c>
    </row>
    <row r="8" spans="1:20" ht="12.75" x14ac:dyDescent="0.15">
      <c r="A8" s="71" t="s">
        <v>27</v>
      </c>
      <c r="B8" s="68"/>
      <c r="C8" s="69">
        <f>'[1]Zusammenfassung Spieltagspunkte'!$E$9</f>
        <v>0</v>
      </c>
      <c r="D8" s="69">
        <f>'[2]Zusammenfassung Spieltagspunkte'!$E$9</f>
        <v>0</v>
      </c>
      <c r="E8" s="69">
        <f>'[3]Zusammenfassung Spieltagspunkte'!$E$9</f>
        <v>0</v>
      </c>
      <c r="F8" s="69">
        <f>'[4]Zusammenfassung Spieltagspunkte'!$E$9</f>
        <v>0</v>
      </c>
      <c r="G8" s="69">
        <f>'[5]Zusammenfassung Spieltagspunkte'!$E$9</f>
        <v>0</v>
      </c>
      <c r="H8" s="69">
        <f>'[6]Zusammenfassung Spieltagspunkte'!$E$9</f>
        <v>0</v>
      </c>
      <c r="I8" s="69">
        <f>'[7]Zusammenfassung Spieltagspunkte'!$E$9</f>
        <v>0</v>
      </c>
      <c r="J8" s="69">
        <f>'[8]Zusammenfassung Spieltagspunkte'!$E$9</f>
        <v>0</v>
      </c>
      <c r="K8" s="69">
        <f>'[9]Zusammenfassung Spieltagspunkte'!$E$9</f>
        <v>0</v>
      </c>
      <c r="L8" s="69"/>
      <c r="M8" s="69"/>
      <c r="N8" s="69"/>
      <c r="O8" s="69"/>
      <c r="P8" s="69"/>
      <c r="Q8" s="69"/>
      <c r="R8" s="69"/>
      <c r="S8" s="69"/>
      <c r="T8" s="70">
        <f t="shared" si="0"/>
        <v>0</v>
      </c>
    </row>
    <row r="9" spans="1:20" ht="12.75" x14ac:dyDescent="0.15">
      <c r="A9" s="71" t="s">
        <v>29</v>
      </c>
      <c r="B9" s="68"/>
      <c r="C9" s="69">
        <f>'[1]Zusammenfassung Spieltagspunkte'!$E$10</f>
        <v>0</v>
      </c>
      <c r="D9" s="69">
        <f>'[2]Zusammenfassung Spieltagspunkte'!$E$10</f>
        <v>0</v>
      </c>
      <c r="E9" s="69">
        <f>'[3]Zusammenfassung Spieltagspunkte'!$E$10</f>
        <v>0</v>
      </c>
      <c r="F9" s="69">
        <f>'[4]Zusammenfassung Spieltagspunkte'!$E$10</f>
        <v>0</v>
      </c>
      <c r="G9" s="69">
        <f>'[5]Zusammenfassung Spieltagspunkte'!$E$10</f>
        <v>0</v>
      </c>
      <c r="H9" s="69">
        <f>'[6]Zusammenfassung Spieltagspunkte'!$E$10</f>
        <v>0</v>
      </c>
      <c r="I9" s="69">
        <f>'[7]Zusammenfassung Spieltagspunkte'!$E$10</f>
        <v>0</v>
      </c>
      <c r="J9" s="69">
        <f>'[8]Zusammenfassung Spieltagspunkte'!$E$10</f>
        <v>0</v>
      </c>
      <c r="K9" s="69">
        <f>'[9]Zusammenfassung Spieltagspunkte'!$E$10</f>
        <v>0</v>
      </c>
      <c r="L9" s="69"/>
      <c r="M9" s="69"/>
      <c r="N9" s="69"/>
      <c r="O9" s="69"/>
      <c r="P9" s="69"/>
      <c r="Q9" s="69"/>
      <c r="R9" s="69"/>
      <c r="S9" s="69"/>
      <c r="T9" s="70">
        <f t="shared" si="0"/>
        <v>0</v>
      </c>
    </row>
    <row r="10" spans="1:20" ht="12.75" x14ac:dyDescent="0.15">
      <c r="A10" s="71" t="s">
        <v>38</v>
      </c>
      <c r="B10" s="68"/>
      <c r="C10" s="69">
        <f>'[1]Zusammenfassung Spieltagspunkte'!$E$11</f>
        <v>50</v>
      </c>
      <c r="D10" s="69">
        <f>'[2]Zusammenfassung Spieltagspunkte'!$E$11</f>
        <v>50</v>
      </c>
      <c r="E10" s="69">
        <f>'[3]Zusammenfassung Spieltagspunkte'!$E$11</f>
        <v>0</v>
      </c>
      <c r="F10" s="69">
        <f>'[4]Zusammenfassung Spieltagspunkte'!$E$11</f>
        <v>0</v>
      </c>
      <c r="G10" s="69">
        <f>'[5]Zusammenfassung Spieltagspunkte'!$E$11</f>
        <v>0</v>
      </c>
      <c r="H10" s="69">
        <f>'[6]Zusammenfassung Spieltagspunkte'!$E$11</f>
        <v>0</v>
      </c>
      <c r="I10" s="69">
        <f>'[7]Zusammenfassung Spieltagspunkte'!$E$11</f>
        <v>0</v>
      </c>
      <c r="J10" s="69">
        <f>'[8]Zusammenfassung Spieltagspunkte'!$E$11</f>
        <v>0</v>
      </c>
      <c r="K10" s="69">
        <f>'[9]Zusammenfassung Spieltagspunkte'!$E$11</f>
        <v>50</v>
      </c>
      <c r="L10" s="69"/>
      <c r="M10" s="69"/>
      <c r="N10" s="69"/>
      <c r="O10" s="69"/>
      <c r="P10" s="69"/>
      <c r="Q10" s="69"/>
      <c r="R10" s="69"/>
      <c r="S10" s="69"/>
      <c r="T10" s="70">
        <f t="shared" si="0"/>
        <v>150</v>
      </c>
    </row>
    <row r="11" spans="1:20" ht="12.75" x14ac:dyDescent="0.15">
      <c r="A11" s="71" t="s">
        <v>28</v>
      </c>
      <c r="B11" s="68"/>
      <c r="C11" s="69">
        <f>'[1]Zusammenfassung Spieltagspunkte'!$E$12</f>
        <v>0</v>
      </c>
      <c r="D11" s="69">
        <f>'[2]Zusammenfassung Spieltagspunkte'!$E$12</f>
        <v>0</v>
      </c>
      <c r="E11" s="69">
        <f>'[3]Zusammenfassung Spieltagspunkte'!$E$12</f>
        <v>0</v>
      </c>
      <c r="F11" s="69">
        <f>'[4]Zusammenfassung Spieltagspunkte'!$E$12</f>
        <v>0</v>
      </c>
      <c r="G11" s="69">
        <f>'[5]Zusammenfassung Spieltagspunkte'!$E$12</f>
        <v>50</v>
      </c>
      <c r="H11" s="69">
        <f>'[6]Zusammenfassung Spieltagspunkte'!$E$12</f>
        <v>0</v>
      </c>
      <c r="I11" s="69">
        <f>'[7]Zusammenfassung Spieltagspunkte'!$E$12</f>
        <v>0</v>
      </c>
      <c r="J11" s="69">
        <f>'[8]Zusammenfassung Spieltagspunkte'!$E$12</f>
        <v>0</v>
      </c>
      <c r="K11" s="69">
        <f>'[9]Zusammenfassung Spieltagspunkte'!$E$12</f>
        <v>0</v>
      </c>
      <c r="L11" s="69"/>
      <c r="M11" s="69"/>
      <c r="N11" s="69"/>
      <c r="O11" s="69"/>
      <c r="P11" s="69"/>
      <c r="Q11" s="69"/>
      <c r="R11" s="69"/>
      <c r="S11" s="69"/>
      <c r="T11" s="70">
        <f t="shared" si="0"/>
        <v>50</v>
      </c>
    </row>
    <row r="12" spans="1:20" ht="12.75" x14ac:dyDescent="0.15">
      <c r="A12" s="165" t="s">
        <v>60</v>
      </c>
      <c r="B12" s="147"/>
      <c r="C12" s="146">
        <f>'[10]Zusammenfassung Spieltagspunkte'!$E$13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x14ac:dyDescent="0.15">
      <c r="A14" s="165" t="s">
        <v>60</v>
      </c>
      <c r="B14" s="147"/>
      <c r="C14" s="146">
        <v>0</v>
      </c>
      <c r="D14" s="146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80" t="s">
        <v>13</v>
      </c>
      <c r="B1" s="81" t="s">
        <v>50</v>
      </c>
      <c r="C1" s="81" t="s">
        <v>51</v>
      </c>
      <c r="D1" s="81" t="s">
        <v>63</v>
      </c>
      <c r="E1" s="81" t="s">
        <v>87</v>
      </c>
      <c r="F1" s="81" t="s">
        <v>53</v>
      </c>
      <c r="G1" s="81" t="s">
        <v>47</v>
      </c>
      <c r="H1" s="81" t="s">
        <v>48</v>
      </c>
      <c r="I1" s="81" t="s">
        <v>55</v>
      </c>
      <c r="J1" s="81" t="s">
        <v>56</v>
      </c>
      <c r="K1" s="81" t="s">
        <v>80</v>
      </c>
      <c r="L1" s="81" t="s">
        <v>36</v>
      </c>
      <c r="M1" s="81" t="s">
        <v>39</v>
      </c>
      <c r="N1" s="81" t="s">
        <v>52</v>
      </c>
      <c r="O1" s="81" t="s">
        <v>67</v>
      </c>
      <c r="P1" s="81" t="s">
        <v>41</v>
      </c>
      <c r="Q1" s="82" t="s">
        <v>40</v>
      </c>
      <c r="R1" s="81" t="s">
        <v>66</v>
      </c>
      <c r="S1" s="81" t="s">
        <v>62</v>
      </c>
      <c r="T1" s="83" t="s">
        <v>12</v>
      </c>
    </row>
    <row r="2" spans="1:24" ht="13.5" thickTop="1" x14ac:dyDescent="0.25">
      <c r="A2" s="84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>
        <v>100</v>
      </c>
      <c r="Q2" s="176"/>
      <c r="R2" s="176"/>
      <c r="S2" s="176"/>
      <c r="T2" s="85">
        <f>SUM(B2:S2)</f>
        <v>100</v>
      </c>
    </row>
    <row r="3" spans="1:24" ht="4.5" customHeight="1" x14ac:dyDescent="0.25">
      <c r="A3" s="8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8"/>
      <c r="T3" s="87"/>
    </row>
    <row r="4" spans="1:24" ht="12.75" x14ac:dyDescent="0.15">
      <c r="A4" s="168" t="s">
        <v>21</v>
      </c>
      <c r="B4" s="179"/>
      <c r="C4" s="179"/>
      <c r="D4" s="179"/>
      <c r="E4" s="179"/>
      <c r="F4" s="179"/>
      <c r="G4" s="179"/>
      <c r="H4" s="179"/>
      <c r="I4" s="212">
        <f>$I$2</f>
        <v>0</v>
      </c>
      <c r="J4" s="179"/>
      <c r="K4" s="212">
        <f>$K$2</f>
        <v>0</v>
      </c>
      <c r="L4" s="179"/>
      <c r="M4" s="179"/>
      <c r="N4" s="179"/>
      <c r="O4" s="179"/>
      <c r="P4" s="212">
        <f>$P$2</f>
        <v>100</v>
      </c>
      <c r="Q4" s="179"/>
      <c r="R4" s="179"/>
      <c r="S4" s="179"/>
      <c r="T4" s="89">
        <f t="shared" ref="T4:T14" si="0">SUM(B4:S4)</f>
        <v>100</v>
      </c>
    </row>
    <row r="5" spans="1:24" ht="12.75" x14ac:dyDescent="0.15">
      <c r="A5" s="71" t="s">
        <v>22</v>
      </c>
      <c r="B5" s="179"/>
      <c r="C5" s="179"/>
      <c r="D5" s="179"/>
      <c r="E5" s="179"/>
      <c r="F5" s="179"/>
      <c r="G5" s="179"/>
      <c r="H5" s="179"/>
      <c r="I5" s="212">
        <f>$I$2</f>
        <v>0</v>
      </c>
      <c r="J5" s="179"/>
      <c r="K5" s="179"/>
      <c r="L5" s="179"/>
      <c r="M5" s="179"/>
      <c r="N5" s="179"/>
      <c r="O5" s="179"/>
      <c r="P5" s="212">
        <f>$P$2</f>
        <v>100</v>
      </c>
      <c r="Q5" s="212">
        <f>$Q$2</f>
        <v>0</v>
      </c>
      <c r="R5" s="179"/>
      <c r="S5" s="179"/>
      <c r="T5" s="89">
        <f t="shared" si="0"/>
        <v>100</v>
      </c>
    </row>
    <row r="6" spans="1:24" ht="12.75" x14ac:dyDescent="0.15">
      <c r="A6" s="71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212">
        <f>$K$2</f>
        <v>0</v>
      </c>
      <c r="L6" s="179"/>
      <c r="M6" s="179"/>
      <c r="N6" s="179"/>
      <c r="O6" s="179"/>
      <c r="P6" s="212">
        <f>$P$2</f>
        <v>100</v>
      </c>
      <c r="Q6" s="212">
        <f>$Q$2</f>
        <v>0</v>
      </c>
      <c r="R6" s="179"/>
      <c r="S6" s="179"/>
      <c r="T6" s="89">
        <f t="shared" si="0"/>
        <v>100</v>
      </c>
    </row>
    <row r="7" spans="1:24" ht="12.75" x14ac:dyDescent="0.15">
      <c r="A7" s="71" t="s">
        <v>25</v>
      </c>
      <c r="B7" s="179"/>
      <c r="C7" s="179"/>
      <c r="D7" s="179"/>
      <c r="E7" s="179"/>
      <c r="F7" s="212">
        <f>$F$2</f>
        <v>0</v>
      </c>
      <c r="G7" s="179"/>
      <c r="H7" s="212">
        <f>$H$2</f>
        <v>0</v>
      </c>
      <c r="I7" s="212">
        <f>$I$2</f>
        <v>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9">
        <f t="shared" si="0"/>
        <v>0</v>
      </c>
    </row>
    <row r="8" spans="1:24" ht="12.75" x14ac:dyDescent="0.15">
      <c r="A8" s="71" t="s">
        <v>26</v>
      </c>
      <c r="B8" s="179"/>
      <c r="C8" s="179"/>
      <c r="D8" s="179"/>
      <c r="E8" s="179"/>
      <c r="F8" s="212">
        <f>$F$2</f>
        <v>0</v>
      </c>
      <c r="G8" s="179"/>
      <c r="H8" s="212">
        <f>$H$2</f>
        <v>0</v>
      </c>
      <c r="I8" s="179"/>
      <c r="J8" s="179"/>
      <c r="K8" s="179"/>
      <c r="L8" s="179"/>
      <c r="M8" s="179"/>
      <c r="N8" s="179"/>
      <c r="O8" s="212">
        <f>$O$2</f>
        <v>0</v>
      </c>
      <c r="P8" s="179"/>
      <c r="Q8" s="179"/>
      <c r="R8" s="179"/>
      <c r="S8" s="179"/>
      <c r="T8" s="89">
        <f t="shared" si="0"/>
        <v>0</v>
      </c>
    </row>
    <row r="9" spans="1:24" ht="12.75" x14ac:dyDescent="0.15">
      <c r="A9" s="71" t="s">
        <v>27</v>
      </c>
      <c r="B9" s="179"/>
      <c r="C9" s="179"/>
      <c r="D9" s="179"/>
      <c r="E9" s="179"/>
      <c r="F9" s="212">
        <f>$F$2</f>
        <v>0</v>
      </c>
      <c r="G9" s="179"/>
      <c r="H9" s="212">
        <f>$H$2</f>
        <v>0</v>
      </c>
      <c r="I9" s="179"/>
      <c r="J9" s="179"/>
      <c r="K9" s="179"/>
      <c r="L9" s="179"/>
      <c r="M9" s="179"/>
      <c r="N9" s="179"/>
      <c r="O9" s="212">
        <f>$O$2</f>
        <v>0</v>
      </c>
      <c r="P9" s="179"/>
      <c r="Q9" s="179"/>
      <c r="R9" s="179"/>
      <c r="S9" s="179"/>
      <c r="T9" s="89">
        <f t="shared" si="0"/>
        <v>0</v>
      </c>
    </row>
    <row r="10" spans="1:24" ht="12.75" x14ac:dyDescent="0.15">
      <c r="A10" s="71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12">
        <f>$O$2</f>
        <v>0</v>
      </c>
      <c r="P10" s="212">
        <f>$P$2</f>
        <v>100</v>
      </c>
      <c r="Q10" s="212">
        <f>$Q$2</f>
        <v>0</v>
      </c>
      <c r="R10" s="179"/>
      <c r="S10" s="179"/>
      <c r="T10" s="89">
        <f t="shared" si="0"/>
        <v>100</v>
      </c>
    </row>
    <row r="11" spans="1:24" ht="12.75" x14ac:dyDescent="0.15">
      <c r="A11" s="71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212">
        <f>$K$2</f>
        <v>0</v>
      </c>
      <c r="L11" s="179"/>
      <c r="M11" s="179"/>
      <c r="N11" s="179"/>
      <c r="O11" s="179"/>
      <c r="P11" s="212">
        <f>$P$2</f>
        <v>100</v>
      </c>
      <c r="Q11" s="212">
        <f>$Q$2</f>
        <v>0</v>
      </c>
      <c r="R11" s="179"/>
      <c r="S11" s="179"/>
      <c r="T11" s="89">
        <f t="shared" si="0"/>
        <v>100</v>
      </c>
    </row>
    <row r="12" spans="1:24" ht="12.75" x14ac:dyDescent="0.15">
      <c r="A12" s="71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12">
        <f>$O$2</f>
        <v>0</v>
      </c>
      <c r="P12" s="212">
        <f>$P$2</f>
        <v>100</v>
      </c>
      <c r="Q12" s="212">
        <f>$Q$2</f>
        <v>0</v>
      </c>
      <c r="R12" s="179"/>
      <c r="S12" s="179"/>
      <c r="T12" s="89">
        <f t="shared" si="0"/>
        <v>100</v>
      </c>
    </row>
    <row r="13" spans="1:24" ht="12.75" x14ac:dyDescent="0.15">
      <c r="A13" s="165" t="s">
        <v>60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67">
        <f t="shared" si="0"/>
        <v>0</v>
      </c>
    </row>
    <row r="14" spans="1:24" ht="12.75" hidden="1" x14ac:dyDescent="0.15">
      <c r="A14" s="197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>
        <f t="shared" si="0"/>
        <v>0</v>
      </c>
    </row>
    <row r="15" spans="1:24" ht="12.75" x14ac:dyDescent="0.15">
      <c r="A15" s="165" t="s">
        <v>60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 t="shared" ref="T15" si="1">SUM(B15:S15)</f>
        <v>0</v>
      </c>
    </row>
    <row r="16" spans="1:24" x14ac:dyDescent="0.15">
      <c r="A16" s="5" t="s">
        <v>68</v>
      </c>
      <c r="B16" s="241" t="s">
        <v>41</v>
      </c>
      <c r="C16" s="241"/>
      <c r="D16" s="241"/>
      <c r="E16" s="240" t="s">
        <v>118</v>
      </c>
      <c r="F16" s="240"/>
      <c r="G16" s="240"/>
      <c r="H16" s="240"/>
      <c r="I16" s="240"/>
      <c r="J16" s="240"/>
      <c r="K16" s="5" t="s">
        <v>69</v>
      </c>
      <c r="L16" s="240" t="s">
        <v>119</v>
      </c>
      <c r="M16" s="240"/>
      <c r="N16" s="240"/>
      <c r="O16" s="240"/>
      <c r="P16" s="240"/>
      <c r="Q16" s="240"/>
      <c r="R16" s="242"/>
      <c r="S16" s="242"/>
      <c r="T16" s="242"/>
      <c r="U16" s="241"/>
      <c r="V16" s="241"/>
      <c r="W16" s="241"/>
      <c r="X16" s="241"/>
    </row>
    <row r="17" spans="1:24" x14ac:dyDescent="0.15">
      <c r="A17" s="5" t="s">
        <v>70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5" t="s">
        <v>69</v>
      </c>
      <c r="L17" s="240"/>
      <c r="M17" s="240"/>
      <c r="N17" s="240"/>
      <c r="O17" s="240"/>
      <c r="P17" s="240"/>
      <c r="Q17" s="240"/>
      <c r="R17" s="242"/>
      <c r="S17" s="242"/>
      <c r="T17" s="242"/>
      <c r="U17" s="241"/>
      <c r="V17" s="241"/>
      <c r="W17" s="241"/>
      <c r="X17" s="241"/>
    </row>
    <row r="18" spans="1:24" x14ac:dyDescent="0.15">
      <c r="A18" s="5" t="s">
        <v>71</v>
      </c>
      <c r="B18" s="241"/>
      <c r="C18" s="241"/>
      <c r="D18" s="241"/>
      <c r="E18" s="241"/>
      <c r="F18" s="241"/>
      <c r="G18" s="241"/>
      <c r="H18" s="241"/>
      <c r="I18" s="241"/>
      <c r="J18" s="241"/>
      <c r="K18" s="5" t="s">
        <v>69</v>
      </c>
      <c r="L18" s="240"/>
      <c r="M18" s="240"/>
      <c r="N18" s="240"/>
      <c r="O18" s="240"/>
      <c r="P18" s="240"/>
      <c r="Q18" s="240"/>
      <c r="R18" s="242"/>
      <c r="S18" s="242"/>
      <c r="T18" s="242"/>
      <c r="U18" s="241"/>
      <c r="V18" s="241"/>
      <c r="W18" s="241"/>
      <c r="X18" s="241"/>
    </row>
    <row r="19" spans="1:24" x14ac:dyDescent="0.15">
      <c r="A19" s="5" t="s">
        <v>72</v>
      </c>
      <c r="B19" s="241"/>
      <c r="C19" s="241"/>
      <c r="D19" s="241"/>
      <c r="E19" s="241"/>
      <c r="F19" s="241"/>
      <c r="G19" s="241"/>
      <c r="H19" s="241"/>
      <c r="I19" s="241"/>
      <c r="J19" s="241"/>
      <c r="K19" s="5" t="s">
        <v>69</v>
      </c>
      <c r="L19" s="240"/>
      <c r="M19" s="240"/>
      <c r="N19" s="240"/>
      <c r="O19" s="240"/>
      <c r="P19" s="240"/>
      <c r="Q19" s="240"/>
      <c r="U19" s="241"/>
      <c r="V19" s="241"/>
      <c r="W19" s="241"/>
      <c r="X19" s="241"/>
    </row>
    <row r="20" spans="1:24" x14ac:dyDescent="0.15">
      <c r="A20" s="5" t="s">
        <v>73</v>
      </c>
      <c r="B20" s="241"/>
      <c r="C20" s="241"/>
      <c r="D20" s="241"/>
      <c r="E20" s="241"/>
      <c r="F20" s="241"/>
      <c r="G20" s="241"/>
      <c r="H20" s="241"/>
      <c r="I20" s="241"/>
      <c r="J20" s="241"/>
      <c r="K20" s="5" t="s">
        <v>69</v>
      </c>
      <c r="L20" s="241"/>
      <c r="M20" s="241"/>
      <c r="N20" s="241"/>
      <c r="O20" s="241"/>
      <c r="P20" s="241"/>
      <c r="Q20" s="241"/>
      <c r="U20" s="241"/>
      <c r="V20" s="241"/>
      <c r="W20" s="241"/>
      <c r="X20" s="241"/>
    </row>
    <row r="21" spans="1:24" x14ac:dyDescent="0.15">
      <c r="A21" s="5" t="s">
        <v>74</v>
      </c>
      <c r="B21" s="241"/>
      <c r="C21" s="241"/>
      <c r="D21" s="241"/>
      <c r="E21" s="241"/>
      <c r="F21" s="241"/>
      <c r="G21" s="241"/>
      <c r="H21" s="241"/>
      <c r="I21" s="241"/>
      <c r="J21" s="241"/>
      <c r="K21" s="5" t="s">
        <v>75</v>
      </c>
      <c r="L21" s="241"/>
      <c r="M21" s="241"/>
      <c r="N21" s="241"/>
      <c r="O21" s="241"/>
      <c r="P21" s="241"/>
      <c r="Q21" s="241"/>
      <c r="U21" s="241"/>
      <c r="V21" s="241"/>
      <c r="W21" s="241"/>
      <c r="X21" s="241"/>
    </row>
    <row r="22" spans="1:24" x14ac:dyDescent="0.15">
      <c r="A22" s="5" t="s">
        <v>76</v>
      </c>
      <c r="B22" s="241"/>
      <c r="C22" s="241"/>
      <c r="D22" s="241"/>
      <c r="E22" s="241"/>
      <c r="F22" s="241"/>
      <c r="G22" s="241"/>
      <c r="H22" s="241"/>
      <c r="I22" s="241"/>
      <c r="J22" s="241"/>
      <c r="K22" s="5" t="s">
        <v>75</v>
      </c>
      <c r="L22" s="240"/>
      <c r="M22" s="240"/>
      <c r="N22" s="240"/>
      <c r="O22" s="240"/>
      <c r="P22" s="240"/>
      <c r="Q22" s="240"/>
      <c r="U22" s="241"/>
      <c r="V22" s="241"/>
      <c r="W22" s="241"/>
      <c r="X22" s="241"/>
    </row>
    <row r="23" spans="1:24" x14ac:dyDescent="0.15">
      <c r="A23" s="5" t="s">
        <v>77</v>
      </c>
      <c r="B23" s="241"/>
      <c r="C23" s="241"/>
      <c r="D23" s="241"/>
      <c r="E23" s="241"/>
      <c r="F23" s="241"/>
      <c r="G23" s="241"/>
      <c r="H23" s="241"/>
      <c r="I23" s="241"/>
      <c r="J23" s="241"/>
      <c r="K23" s="5" t="s">
        <v>75</v>
      </c>
      <c r="L23" s="240"/>
      <c r="M23" s="240"/>
      <c r="N23" s="240"/>
      <c r="O23" s="240"/>
      <c r="P23" s="240"/>
      <c r="Q23" s="240"/>
      <c r="U23" s="241"/>
      <c r="V23" s="241"/>
      <c r="W23" s="241"/>
      <c r="X23" s="241"/>
    </row>
    <row r="24" spans="1:24" x14ac:dyDescent="0.15">
      <c r="A24" s="5" t="s">
        <v>78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5" t="s">
        <v>69</v>
      </c>
      <c r="L24" s="240"/>
      <c r="M24" s="240"/>
      <c r="N24" s="240"/>
      <c r="O24" s="240"/>
      <c r="P24" s="240"/>
      <c r="Q24" s="240"/>
      <c r="U24" s="241"/>
      <c r="V24" s="241"/>
      <c r="W24" s="241"/>
      <c r="X24" s="241"/>
    </row>
    <row r="25" spans="1:24" x14ac:dyDescent="0.15">
      <c r="A25" s="5" t="s">
        <v>91</v>
      </c>
      <c r="B25" s="241"/>
      <c r="C25" s="241"/>
      <c r="D25" s="241"/>
      <c r="E25" s="241"/>
      <c r="F25" s="241"/>
      <c r="G25" s="241"/>
      <c r="H25" s="241"/>
      <c r="I25" s="241"/>
      <c r="J25" s="241"/>
      <c r="K25" s="5" t="s">
        <v>75</v>
      </c>
      <c r="L25" s="240"/>
      <c r="M25" s="240"/>
      <c r="N25" s="240"/>
      <c r="O25" s="240"/>
      <c r="P25" s="240"/>
      <c r="Q25" s="240"/>
      <c r="U25" s="241"/>
      <c r="V25" s="241"/>
      <c r="W25" s="241"/>
      <c r="X25" s="241"/>
    </row>
    <row r="26" spans="1:24" x14ac:dyDescent="0.15">
      <c r="A26" s="5" t="s">
        <v>92</v>
      </c>
      <c r="B26" s="241"/>
      <c r="C26" s="241"/>
      <c r="D26" s="241"/>
      <c r="E26" s="240"/>
      <c r="F26" s="240"/>
      <c r="G26" s="240"/>
      <c r="H26" s="240"/>
      <c r="I26" s="240"/>
      <c r="J26" s="240"/>
      <c r="K26" s="5" t="s">
        <v>75</v>
      </c>
      <c r="L26" s="241"/>
      <c r="M26" s="241"/>
      <c r="N26" s="241"/>
      <c r="O26" s="241"/>
      <c r="P26" s="241"/>
      <c r="Q26" s="241"/>
      <c r="U26" s="241"/>
      <c r="V26" s="241"/>
      <c r="W26" s="241"/>
      <c r="X26" s="241"/>
    </row>
    <row r="27" spans="1:24" x14ac:dyDescent="0.15">
      <c r="A27" s="5" t="s">
        <v>93</v>
      </c>
      <c r="B27" s="241"/>
      <c r="C27" s="241"/>
      <c r="D27" s="241"/>
      <c r="E27" s="241"/>
      <c r="F27" s="241"/>
      <c r="G27" s="241"/>
      <c r="H27" s="241"/>
      <c r="I27" s="241"/>
      <c r="J27" s="241"/>
      <c r="K27" s="5" t="s">
        <v>69</v>
      </c>
      <c r="L27" s="240"/>
      <c r="M27" s="240"/>
      <c r="N27" s="240"/>
      <c r="O27" s="240"/>
      <c r="P27" s="240"/>
      <c r="Q27" s="240"/>
      <c r="U27" s="241"/>
      <c r="V27" s="241"/>
      <c r="W27" s="241"/>
      <c r="X27" s="241"/>
    </row>
    <row r="28" spans="1:24" x14ac:dyDescent="0.15">
      <c r="A28" s="5" t="s">
        <v>94</v>
      </c>
      <c r="B28" s="241"/>
      <c r="C28" s="241"/>
      <c r="D28" s="241"/>
      <c r="E28" s="240"/>
      <c r="F28" s="240"/>
      <c r="G28" s="240"/>
      <c r="H28" s="240"/>
      <c r="I28" s="240"/>
      <c r="J28" s="240"/>
      <c r="K28" s="5" t="s">
        <v>69</v>
      </c>
      <c r="L28" s="240"/>
      <c r="M28" s="240"/>
      <c r="N28" s="240"/>
      <c r="O28" s="240"/>
      <c r="P28" s="240"/>
      <c r="Q28" s="240"/>
      <c r="U28" s="241"/>
      <c r="V28" s="241"/>
      <c r="W28" s="241"/>
      <c r="X28" s="241"/>
    </row>
    <row r="29" spans="1:24" x14ac:dyDescent="0.15">
      <c r="A29" s="5" t="s">
        <v>95</v>
      </c>
      <c r="B29" s="241"/>
      <c r="C29" s="241"/>
      <c r="D29" s="241"/>
      <c r="E29" s="241"/>
      <c r="F29" s="241"/>
      <c r="G29" s="241"/>
      <c r="H29" s="241"/>
      <c r="I29" s="241"/>
      <c r="J29" s="241"/>
      <c r="K29" s="5" t="s">
        <v>69</v>
      </c>
      <c r="L29" s="240"/>
      <c r="M29" s="240"/>
      <c r="N29" s="240"/>
      <c r="O29" s="240"/>
      <c r="P29" s="240"/>
      <c r="Q29" s="240"/>
      <c r="U29" s="241"/>
      <c r="V29" s="241"/>
      <c r="W29" s="241"/>
      <c r="X29" s="241"/>
    </row>
    <row r="30" spans="1:24" x14ac:dyDescent="0.15">
      <c r="A30" s="5" t="s">
        <v>97</v>
      </c>
      <c r="B30" s="241"/>
      <c r="C30" s="241"/>
      <c r="D30" s="241"/>
      <c r="E30" s="241"/>
      <c r="F30" s="241"/>
      <c r="G30" s="241"/>
      <c r="H30" s="241"/>
      <c r="I30" s="241"/>
      <c r="J30" s="241"/>
      <c r="K30" s="5" t="s">
        <v>69</v>
      </c>
      <c r="L30" s="240"/>
      <c r="M30" s="240"/>
      <c r="N30" s="240"/>
      <c r="O30" s="240"/>
      <c r="P30" s="240"/>
      <c r="Q30" s="240"/>
      <c r="U30" s="241"/>
      <c r="V30" s="241"/>
      <c r="W30" s="241"/>
      <c r="X30" s="241"/>
    </row>
    <row r="31" spans="1:24" x14ac:dyDescent="0.15">
      <c r="A31" s="5" t="s">
        <v>102</v>
      </c>
      <c r="B31" s="241"/>
      <c r="C31" s="241"/>
      <c r="D31" s="241"/>
      <c r="E31" s="241"/>
      <c r="F31" s="241"/>
      <c r="G31" s="241"/>
      <c r="H31" s="241"/>
      <c r="I31" s="241"/>
      <c r="J31" s="241"/>
      <c r="K31" s="5" t="s">
        <v>69</v>
      </c>
      <c r="L31" s="240"/>
      <c r="M31" s="240"/>
      <c r="N31" s="240"/>
      <c r="O31" s="240"/>
      <c r="P31" s="240"/>
      <c r="Q31" s="240"/>
      <c r="U31" s="241"/>
      <c r="V31" s="241"/>
      <c r="W31" s="241"/>
      <c r="X31" s="241"/>
    </row>
    <row r="32" spans="1:24" x14ac:dyDescent="0.15">
      <c r="A32" s="5" t="s">
        <v>103</v>
      </c>
      <c r="B32" s="241"/>
      <c r="C32" s="241"/>
      <c r="D32" s="241"/>
      <c r="E32" s="241"/>
      <c r="F32" s="241"/>
      <c r="G32" s="241"/>
      <c r="H32" s="241"/>
      <c r="I32" s="241"/>
      <c r="J32" s="241"/>
      <c r="K32" s="5" t="s">
        <v>69</v>
      </c>
      <c r="L32" s="240"/>
      <c r="M32" s="240"/>
      <c r="N32" s="240"/>
      <c r="O32" s="240"/>
      <c r="P32" s="240"/>
      <c r="Q32" s="240"/>
      <c r="U32" s="241"/>
      <c r="V32" s="241"/>
      <c r="W32" s="241"/>
      <c r="X32" s="241"/>
    </row>
    <row r="33" spans="1:24" x14ac:dyDescent="0.15">
      <c r="A33" s="5" t="s">
        <v>104</v>
      </c>
      <c r="B33" s="241"/>
      <c r="C33" s="241"/>
      <c r="D33" s="241"/>
      <c r="E33" s="241"/>
      <c r="F33" s="241"/>
      <c r="G33" s="241"/>
      <c r="H33" s="241"/>
      <c r="I33" s="241"/>
      <c r="J33" s="241"/>
      <c r="K33" s="5" t="s">
        <v>69</v>
      </c>
      <c r="L33" s="240"/>
      <c r="M33" s="240"/>
      <c r="N33" s="240"/>
      <c r="O33" s="240"/>
      <c r="P33" s="240"/>
      <c r="Q33" s="240"/>
      <c r="U33" s="241"/>
      <c r="V33" s="241"/>
      <c r="W33" s="241"/>
      <c r="X33" s="241"/>
    </row>
    <row r="34" spans="1:24" x14ac:dyDescent="0.15">
      <c r="A34" s="5" t="s">
        <v>105</v>
      </c>
      <c r="B34" s="241"/>
      <c r="C34" s="241"/>
      <c r="D34" s="241"/>
      <c r="E34" s="240"/>
      <c r="F34" s="240"/>
      <c r="G34" s="240"/>
      <c r="H34" s="240"/>
      <c r="I34" s="240"/>
      <c r="J34" s="240"/>
      <c r="K34" s="5" t="s">
        <v>69</v>
      </c>
      <c r="L34" s="241"/>
      <c r="M34" s="241"/>
      <c r="N34" s="241"/>
      <c r="O34" s="241"/>
      <c r="P34" s="241"/>
      <c r="Q34" s="241"/>
      <c r="U34" s="241"/>
      <c r="V34" s="241"/>
      <c r="W34" s="241"/>
      <c r="X34" s="241"/>
    </row>
    <row r="35" spans="1:24" x14ac:dyDescent="0.15">
      <c r="B35" s="241"/>
      <c r="C35" s="241"/>
      <c r="D35" s="241"/>
      <c r="E35" s="241"/>
      <c r="F35" s="241"/>
      <c r="G35" s="241"/>
      <c r="H35" s="241"/>
      <c r="I35" s="241"/>
      <c r="J35" s="241"/>
      <c r="L35" s="240"/>
      <c r="M35" s="240"/>
      <c r="N35" s="240"/>
      <c r="O35" s="240"/>
      <c r="P35" s="240"/>
      <c r="Q35" s="240"/>
      <c r="U35" s="241"/>
      <c r="V35" s="241"/>
      <c r="W35" s="241"/>
      <c r="X35" s="241"/>
    </row>
    <row r="36" spans="1:24" x14ac:dyDescent="0.15">
      <c r="B36" s="241"/>
      <c r="C36" s="241"/>
      <c r="D36" s="241"/>
      <c r="E36" s="241"/>
      <c r="F36" s="241"/>
      <c r="G36" s="241"/>
      <c r="H36" s="241"/>
      <c r="I36" s="241"/>
      <c r="J36" s="241"/>
      <c r="L36" s="240"/>
      <c r="M36" s="240"/>
      <c r="N36" s="240"/>
      <c r="O36" s="240"/>
      <c r="P36" s="240"/>
      <c r="Q36" s="240"/>
    </row>
    <row r="37" spans="1:24" x14ac:dyDescent="0.15">
      <c r="B37" s="241"/>
      <c r="C37" s="241"/>
      <c r="D37" s="241"/>
      <c r="E37" s="241"/>
      <c r="F37" s="241"/>
      <c r="G37" s="241"/>
      <c r="H37" s="241"/>
      <c r="I37" s="241"/>
      <c r="J37" s="241"/>
      <c r="L37" s="240"/>
      <c r="M37" s="240"/>
      <c r="N37" s="240"/>
      <c r="O37" s="240"/>
      <c r="P37" s="240"/>
      <c r="Q37" s="240"/>
    </row>
    <row r="38" spans="1:24" x14ac:dyDescent="0.15">
      <c r="B38" s="241"/>
      <c r="C38" s="241"/>
      <c r="D38" s="241"/>
      <c r="E38" s="241"/>
      <c r="F38" s="241"/>
      <c r="G38" s="241"/>
      <c r="H38" s="241"/>
      <c r="I38" s="241"/>
      <c r="J38" s="241"/>
      <c r="L38" s="240"/>
      <c r="M38" s="240"/>
      <c r="N38" s="240"/>
      <c r="O38" s="240"/>
      <c r="P38" s="240"/>
      <c r="Q38" s="240"/>
    </row>
    <row r="39" spans="1:24" x14ac:dyDescent="0.15">
      <c r="B39" s="241"/>
      <c r="C39" s="241"/>
      <c r="D39" s="241"/>
      <c r="E39" s="241"/>
      <c r="F39" s="241"/>
      <c r="G39" s="241"/>
      <c r="H39" s="241"/>
      <c r="I39" s="241"/>
      <c r="J39" s="241"/>
      <c r="L39" s="240"/>
      <c r="M39" s="240"/>
      <c r="N39" s="240"/>
      <c r="O39" s="240"/>
      <c r="P39" s="240"/>
      <c r="Q39" s="240"/>
    </row>
    <row r="40" spans="1:24" x14ac:dyDescent="0.15">
      <c r="B40" s="241"/>
      <c r="C40" s="241"/>
      <c r="D40" s="241"/>
      <c r="E40" s="241"/>
      <c r="F40" s="241"/>
      <c r="G40" s="241"/>
      <c r="H40" s="241"/>
      <c r="I40" s="241"/>
      <c r="J40" s="241"/>
      <c r="L40" s="240"/>
      <c r="M40" s="240"/>
      <c r="N40" s="240"/>
      <c r="O40" s="240"/>
      <c r="P40" s="240"/>
      <c r="Q40" s="240"/>
    </row>
    <row r="41" spans="1:24" x14ac:dyDescent="0.15">
      <c r="B41" s="241"/>
      <c r="C41" s="241"/>
      <c r="D41" s="241"/>
      <c r="E41" s="241"/>
      <c r="F41" s="241"/>
      <c r="G41" s="241"/>
      <c r="H41" s="241"/>
      <c r="I41" s="241"/>
      <c r="J41" s="241"/>
      <c r="L41" s="240"/>
      <c r="M41" s="240"/>
      <c r="N41" s="240"/>
      <c r="O41" s="240"/>
      <c r="P41" s="240"/>
      <c r="Q41" s="240"/>
    </row>
    <row r="42" spans="1:24" x14ac:dyDescent="0.15">
      <c r="B42" s="241"/>
      <c r="C42" s="241"/>
      <c r="D42" s="241"/>
      <c r="E42" s="241"/>
      <c r="F42" s="241"/>
      <c r="G42" s="241"/>
      <c r="H42" s="241"/>
      <c r="I42" s="241"/>
      <c r="J42" s="241"/>
      <c r="L42" s="240"/>
      <c r="M42" s="240"/>
      <c r="N42" s="240"/>
      <c r="O42" s="240"/>
      <c r="P42" s="240"/>
      <c r="Q42" s="240"/>
    </row>
    <row r="43" spans="1:24" x14ac:dyDescent="0.15">
      <c r="B43" s="241"/>
      <c r="C43" s="241"/>
      <c r="D43" s="241"/>
      <c r="E43" s="241"/>
      <c r="F43" s="241"/>
      <c r="G43" s="241"/>
      <c r="H43" s="241"/>
      <c r="I43" s="241"/>
      <c r="J43" s="241"/>
      <c r="L43" s="240"/>
      <c r="M43" s="240"/>
      <c r="N43" s="240"/>
      <c r="O43" s="240"/>
      <c r="P43" s="240"/>
      <c r="Q43" s="240"/>
    </row>
    <row r="44" spans="1:24" x14ac:dyDescent="0.15">
      <c r="B44" s="241"/>
      <c r="C44" s="241"/>
      <c r="D44" s="241"/>
      <c r="E44" s="241"/>
      <c r="F44" s="241"/>
      <c r="G44" s="241"/>
      <c r="H44" s="241"/>
      <c r="I44" s="241"/>
      <c r="J44" s="241"/>
      <c r="L44" s="240"/>
      <c r="M44" s="240"/>
      <c r="N44" s="240"/>
      <c r="O44" s="240"/>
      <c r="P44" s="240"/>
      <c r="Q44" s="240"/>
    </row>
    <row r="45" spans="1:24" x14ac:dyDescent="0.15">
      <c r="B45" s="241"/>
      <c r="C45" s="241"/>
      <c r="D45" s="241"/>
      <c r="F45" s="241"/>
      <c r="G45" s="241"/>
      <c r="H45" s="241"/>
      <c r="I45" s="241"/>
      <c r="J45" s="241"/>
      <c r="L45" s="241"/>
      <c r="M45" s="241"/>
      <c r="N45" s="241"/>
      <c r="O45" s="241"/>
      <c r="P45" s="241"/>
    </row>
    <row r="46" spans="1:24" x14ac:dyDescent="0.15">
      <c r="B46" s="241"/>
      <c r="C46" s="241"/>
      <c r="D46" s="241"/>
      <c r="F46" s="241"/>
      <c r="G46" s="241"/>
      <c r="H46" s="241"/>
      <c r="I46" s="241"/>
      <c r="J46" s="241"/>
      <c r="L46" s="241"/>
      <c r="M46" s="241"/>
      <c r="N46" s="241"/>
      <c r="O46" s="241"/>
      <c r="P46" s="241"/>
    </row>
    <row r="47" spans="1:24" x14ac:dyDescent="0.15">
      <c r="B47" s="241"/>
      <c r="C47" s="241"/>
      <c r="D47" s="241"/>
      <c r="F47" s="241"/>
      <c r="G47" s="241"/>
      <c r="H47" s="241"/>
      <c r="I47" s="241"/>
      <c r="J47" s="241"/>
      <c r="L47" s="241"/>
      <c r="M47" s="241"/>
      <c r="N47" s="241"/>
      <c r="O47" s="241"/>
      <c r="P47" s="241"/>
    </row>
    <row r="48" spans="1:24" x14ac:dyDescent="0.15">
      <c r="B48" s="241"/>
      <c r="C48" s="241"/>
      <c r="D48" s="241"/>
      <c r="F48" s="241"/>
      <c r="G48" s="241"/>
      <c r="H48" s="241"/>
      <c r="I48" s="241"/>
      <c r="J48" s="241"/>
    </row>
    <row r="49" spans="2:10" x14ac:dyDescent="0.15">
      <c r="B49" s="241"/>
      <c r="C49" s="241"/>
      <c r="D49" s="241"/>
      <c r="F49" s="241"/>
      <c r="G49" s="241"/>
      <c r="H49" s="241"/>
      <c r="I49" s="241"/>
      <c r="J49" s="241"/>
    </row>
    <row r="50" spans="2:10" x14ac:dyDescent="0.15">
      <c r="B50" s="241"/>
      <c r="C50" s="241"/>
      <c r="D50" s="241"/>
      <c r="F50" s="241"/>
      <c r="G50" s="241"/>
      <c r="H50" s="241"/>
      <c r="I50" s="241"/>
      <c r="J50" s="241"/>
    </row>
    <row r="51" spans="2:10" x14ac:dyDescent="0.15">
      <c r="F51" s="241"/>
      <c r="G51" s="241"/>
      <c r="H51" s="241"/>
      <c r="I51" s="241"/>
      <c r="J51" s="241"/>
    </row>
    <row r="52" spans="2:10" x14ac:dyDescent="0.15">
      <c r="F52" s="241"/>
      <c r="G52" s="241"/>
      <c r="H52" s="241"/>
      <c r="I52" s="241"/>
      <c r="J52" s="241"/>
    </row>
    <row r="53" spans="2:10" x14ac:dyDescent="0.15">
      <c r="F53" s="241"/>
      <c r="G53" s="241"/>
      <c r="H53" s="241"/>
      <c r="I53" s="241"/>
      <c r="J53" s="241"/>
    </row>
    <row r="54" spans="2:10" x14ac:dyDescent="0.15">
      <c r="F54" s="241"/>
      <c r="G54" s="241"/>
      <c r="H54" s="241"/>
      <c r="I54" s="241"/>
      <c r="J54" s="241"/>
    </row>
  </sheetData>
  <sortState xmlns:xlrd2="http://schemas.microsoft.com/office/spreadsheetml/2017/richdata2" ref="U16:X35">
    <sortCondition ref="U16:U35"/>
  </sortState>
  <mergeCells count="129"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92"/>
      <c r="B1" s="247" t="s">
        <v>16</v>
      </c>
      <c r="C1" s="246"/>
      <c r="D1" s="245" t="s">
        <v>17</v>
      </c>
      <c r="E1" s="246"/>
      <c r="F1" s="245" t="s">
        <v>34</v>
      </c>
      <c r="G1" s="246"/>
      <c r="H1" s="243" t="s">
        <v>18</v>
      </c>
      <c r="I1" s="244"/>
      <c r="J1" s="115"/>
      <c r="K1" s="115"/>
      <c r="L1" s="116" t="s">
        <v>12</v>
      </c>
      <c r="M1" s="117"/>
    </row>
    <row r="2" spans="1:15" ht="13.5" customHeight="1" thickTop="1" x14ac:dyDescent="0.25">
      <c r="A2" s="118" t="s">
        <v>19</v>
      </c>
      <c r="B2" s="249"/>
      <c r="C2" s="250"/>
      <c r="D2" s="251"/>
      <c r="E2" s="250"/>
      <c r="F2" s="251"/>
      <c r="G2" s="250"/>
      <c r="H2" s="252"/>
      <c r="I2" s="253"/>
      <c r="J2" s="119"/>
      <c r="K2" s="119"/>
      <c r="L2" s="120"/>
      <c r="M2" s="121"/>
    </row>
    <row r="3" spans="1:15" ht="4.5" customHeight="1" x14ac:dyDescent="0.25">
      <c r="A3" s="86"/>
      <c r="B3" s="150"/>
      <c r="C3" s="123"/>
      <c r="D3" s="122"/>
      <c r="E3" s="123"/>
      <c r="F3" s="124"/>
      <c r="G3" s="124"/>
      <c r="H3" s="125"/>
      <c r="I3" s="151"/>
      <c r="J3" s="124"/>
      <c r="K3" s="124"/>
      <c r="L3" s="126"/>
      <c r="M3" s="121"/>
    </row>
    <row r="4" spans="1:15" ht="12.75" x14ac:dyDescent="0.25">
      <c r="A4" s="158" t="s">
        <v>21</v>
      </c>
      <c r="B4" s="152">
        <v>76</v>
      </c>
      <c r="C4" s="187">
        <f t="shared" ref="C4:C13" si="0">IF($B$2=0,0,(IF(AND($B$2=B4),100,IF(OR(AND($B$2-B4=1),AND(B4-$B$2=1)),50,IF(OR(AND($B$2-B4=2),AND(B4-$B$2=2)),25,0)))))</f>
        <v>0</v>
      </c>
      <c r="D4" s="59">
        <v>22</v>
      </c>
      <c r="E4" s="187">
        <f t="shared" ref="E4:E13" si="1">IF($D$2=0,0,(IF(AND($D$2=D4),100,IF(OR(AND($D$2-D4=1),AND(D4-$D$2=1)),50,IF(OR(AND($D$2-D4=2),AND(D4-$D$2=2)),25,0)))))</f>
        <v>0</v>
      </c>
      <c r="F4" s="59">
        <v>23</v>
      </c>
      <c r="G4" s="187">
        <f t="shared" ref="G4:G13" si="2">IF($F$2=0,0,(IF(AND($F$2=F4),100,IF(OR(AND($F$2-F4=1),AND(F4-$F$2=1)),50,IF(OR(AND($F$2-F4=2),AND(F4-$F$2=2)),25,0)))))</f>
        <v>0</v>
      </c>
      <c r="H4" s="128">
        <v>969</v>
      </c>
      <c r="I4" s="189">
        <f>IF($H$2=0,0,SUM(J4:K4))</f>
        <v>0</v>
      </c>
      <c r="J4" s="130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31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90">
        <f>I4+G4+E4+C4</f>
        <v>0</v>
      </c>
      <c r="M4" s="121"/>
      <c r="O4" s="16"/>
    </row>
    <row r="5" spans="1:15" ht="12.75" x14ac:dyDescent="0.25">
      <c r="A5" s="61" t="s">
        <v>22</v>
      </c>
      <c r="B5" s="152">
        <v>77</v>
      </c>
      <c r="C5" s="187">
        <f t="shared" si="0"/>
        <v>0</v>
      </c>
      <c r="D5" s="186">
        <v>22</v>
      </c>
      <c r="E5" s="188">
        <f t="shared" si="1"/>
        <v>0</v>
      </c>
      <c r="F5" s="186">
        <v>23</v>
      </c>
      <c r="G5" s="187">
        <f t="shared" si="2"/>
        <v>0</v>
      </c>
      <c r="H5" s="186">
        <v>940</v>
      </c>
      <c r="I5" s="189">
        <f t="shared" ref="I5:I13" si="4">IF($H$2=0,0,SUM(J5:K5))</f>
        <v>0</v>
      </c>
      <c r="J5" s="130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31">
        <f t="shared" si="3"/>
        <v>0</v>
      </c>
      <c r="L5" s="190">
        <f t="shared" ref="L5:L14" si="6">I5+G5+E5+C5</f>
        <v>0</v>
      </c>
      <c r="M5" s="121"/>
    </row>
    <row r="6" spans="1:15" ht="12.75" x14ac:dyDescent="0.25">
      <c r="A6" s="61" t="s">
        <v>46</v>
      </c>
      <c r="B6" s="152">
        <v>76</v>
      </c>
      <c r="C6" s="187">
        <f t="shared" si="0"/>
        <v>0</v>
      </c>
      <c r="D6" s="59">
        <v>23</v>
      </c>
      <c r="E6" s="187">
        <f t="shared" si="1"/>
        <v>0</v>
      </c>
      <c r="F6" s="59">
        <v>24</v>
      </c>
      <c r="G6" s="187">
        <f t="shared" si="2"/>
        <v>0</v>
      </c>
      <c r="H6" s="128">
        <v>956</v>
      </c>
      <c r="I6" s="189">
        <f t="shared" si="4"/>
        <v>0</v>
      </c>
      <c r="J6" s="130">
        <f t="shared" si="5"/>
        <v>0</v>
      </c>
      <c r="K6" s="131">
        <f t="shared" si="3"/>
        <v>0</v>
      </c>
      <c r="L6" s="190">
        <f t="shared" si="6"/>
        <v>0</v>
      </c>
      <c r="M6" s="121"/>
    </row>
    <row r="7" spans="1:15" ht="12.75" x14ac:dyDescent="0.25">
      <c r="A7" s="61" t="s">
        <v>25</v>
      </c>
      <c r="B7" s="152">
        <v>76</v>
      </c>
      <c r="C7" s="187">
        <f t="shared" si="0"/>
        <v>0</v>
      </c>
      <c r="D7" s="186">
        <v>23</v>
      </c>
      <c r="E7" s="188">
        <f t="shared" si="1"/>
        <v>0</v>
      </c>
      <c r="F7" s="186">
        <v>24</v>
      </c>
      <c r="G7" s="187">
        <f t="shared" si="2"/>
        <v>0</v>
      </c>
      <c r="H7" s="186">
        <v>970</v>
      </c>
      <c r="I7" s="189">
        <f t="shared" si="4"/>
        <v>0</v>
      </c>
      <c r="J7" s="130">
        <f t="shared" si="5"/>
        <v>0</v>
      </c>
      <c r="K7" s="131">
        <f t="shared" si="3"/>
        <v>0</v>
      </c>
      <c r="L7" s="190">
        <f t="shared" si="6"/>
        <v>0</v>
      </c>
      <c r="M7" s="121"/>
    </row>
    <row r="8" spans="1:15" ht="12.75" x14ac:dyDescent="0.25">
      <c r="A8" s="61" t="s">
        <v>26</v>
      </c>
      <c r="B8" s="152">
        <v>76</v>
      </c>
      <c r="C8" s="187">
        <f t="shared" si="0"/>
        <v>0</v>
      </c>
      <c r="D8" s="186">
        <v>24</v>
      </c>
      <c r="E8" s="188">
        <f t="shared" si="1"/>
        <v>0</v>
      </c>
      <c r="F8" s="186">
        <v>25</v>
      </c>
      <c r="G8" s="187">
        <f t="shared" si="2"/>
        <v>0</v>
      </c>
      <c r="H8" s="186">
        <v>970</v>
      </c>
      <c r="I8" s="189">
        <f t="shared" si="4"/>
        <v>0</v>
      </c>
      <c r="J8" s="130">
        <f t="shared" si="5"/>
        <v>0</v>
      </c>
      <c r="K8" s="131">
        <f t="shared" si="3"/>
        <v>0</v>
      </c>
      <c r="L8" s="190">
        <f t="shared" si="6"/>
        <v>0</v>
      </c>
      <c r="M8" s="121"/>
    </row>
    <row r="9" spans="1:15" ht="12.75" x14ac:dyDescent="0.25">
      <c r="A9" s="61" t="s">
        <v>27</v>
      </c>
      <c r="B9" s="152">
        <v>75</v>
      </c>
      <c r="C9" s="187">
        <f t="shared" si="0"/>
        <v>0</v>
      </c>
      <c r="D9" s="186">
        <v>23</v>
      </c>
      <c r="E9" s="188">
        <f t="shared" si="1"/>
        <v>0</v>
      </c>
      <c r="F9" s="186">
        <v>24</v>
      </c>
      <c r="G9" s="187">
        <f t="shared" si="2"/>
        <v>0</v>
      </c>
      <c r="H9" s="186">
        <v>970</v>
      </c>
      <c r="I9" s="189">
        <f t="shared" si="4"/>
        <v>0</v>
      </c>
      <c r="J9" s="130">
        <f t="shared" si="5"/>
        <v>0</v>
      </c>
      <c r="K9" s="131">
        <f t="shared" si="3"/>
        <v>0</v>
      </c>
      <c r="L9" s="190">
        <f t="shared" si="6"/>
        <v>0</v>
      </c>
      <c r="M9" s="121"/>
    </row>
    <row r="10" spans="1:15" ht="12.75" x14ac:dyDescent="0.25">
      <c r="A10" s="61" t="s">
        <v>29</v>
      </c>
      <c r="B10" s="152">
        <v>76</v>
      </c>
      <c r="C10" s="187">
        <f t="shared" si="0"/>
        <v>0</v>
      </c>
      <c r="D10" s="186">
        <v>22</v>
      </c>
      <c r="E10" s="188">
        <f t="shared" si="1"/>
        <v>0</v>
      </c>
      <c r="F10" s="186">
        <v>25</v>
      </c>
      <c r="G10" s="187">
        <f t="shared" si="2"/>
        <v>0</v>
      </c>
      <c r="H10" s="186">
        <v>970</v>
      </c>
      <c r="I10" s="189">
        <f t="shared" si="4"/>
        <v>0</v>
      </c>
      <c r="J10" s="130">
        <f t="shared" si="5"/>
        <v>0</v>
      </c>
      <c r="K10" s="131">
        <f t="shared" si="3"/>
        <v>0</v>
      </c>
      <c r="L10" s="190">
        <f t="shared" si="6"/>
        <v>0</v>
      </c>
      <c r="M10" s="121"/>
    </row>
    <row r="11" spans="1:15" ht="12.75" x14ac:dyDescent="0.25">
      <c r="A11" s="61" t="s">
        <v>38</v>
      </c>
      <c r="B11" s="152">
        <v>74</v>
      </c>
      <c r="C11" s="187">
        <f t="shared" si="0"/>
        <v>0</v>
      </c>
      <c r="D11" s="186">
        <v>24</v>
      </c>
      <c r="E11" s="188">
        <f t="shared" si="1"/>
        <v>0</v>
      </c>
      <c r="F11" s="186">
        <v>26</v>
      </c>
      <c r="G11" s="187">
        <f t="shared" si="2"/>
        <v>0</v>
      </c>
      <c r="H11" s="186">
        <v>975</v>
      </c>
      <c r="I11" s="189">
        <f t="shared" si="4"/>
        <v>0</v>
      </c>
      <c r="J11" s="130">
        <f t="shared" si="5"/>
        <v>0</v>
      </c>
      <c r="K11" s="131">
        <f t="shared" si="3"/>
        <v>0</v>
      </c>
      <c r="L11" s="190">
        <f t="shared" si="6"/>
        <v>0</v>
      </c>
      <c r="M11" s="121"/>
    </row>
    <row r="12" spans="1:15" ht="12.75" x14ac:dyDescent="0.25">
      <c r="A12" s="61" t="s">
        <v>28</v>
      </c>
      <c r="B12" s="152">
        <v>77</v>
      </c>
      <c r="C12" s="187">
        <f t="shared" si="0"/>
        <v>0</v>
      </c>
      <c r="D12" s="186">
        <v>22</v>
      </c>
      <c r="E12" s="188">
        <f t="shared" si="1"/>
        <v>0</v>
      </c>
      <c r="F12" s="186">
        <v>22</v>
      </c>
      <c r="G12" s="187">
        <f t="shared" si="2"/>
        <v>0</v>
      </c>
      <c r="H12" s="186">
        <v>911</v>
      </c>
      <c r="I12" s="189">
        <f t="shared" si="4"/>
        <v>0</v>
      </c>
      <c r="J12" s="130">
        <f t="shared" si="5"/>
        <v>0</v>
      </c>
      <c r="K12" s="131">
        <f t="shared" si="3"/>
        <v>0</v>
      </c>
      <c r="L12" s="190">
        <f t="shared" si="6"/>
        <v>0</v>
      </c>
      <c r="M12" s="121"/>
    </row>
    <row r="13" spans="1:15" ht="12.75" hidden="1" x14ac:dyDescent="0.25">
      <c r="A13" s="61" t="s">
        <v>60</v>
      </c>
      <c r="B13" s="152"/>
      <c r="C13" s="187">
        <f t="shared" si="0"/>
        <v>0</v>
      </c>
      <c r="D13" s="186"/>
      <c r="E13" s="188">
        <f t="shared" si="1"/>
        <v>0</v>
      </c>
      <c r="F13" s="186"/>
      <c r="G13" s="187">
        <f t="shared" si="2"/>
        <v>0</v>
      </c>
      <c r="H13" s="186"/>
      <c r="I13" s="189">
        <f t="shared" si="4"/>
        <v>0</v>
      </c>
      <c r="J13" s="130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31">
        <f t="shared" si="3"/>
        <v>0</v>
      </c>
      <c r="L13" s="190">
        <f t="shared" si="6"/>
        <v>0</v>
      </c>
      <c r="M13" s="121"/>
    </row>
    <row r="14" spans="1:15" ht="12.75" hidden="1" x14ac:dyDescent="0.25">
      <c r="A14" s="61" t="s">
        <v>81</v>
      </c>
      <c r="B14" s="152"/>
      <c r="C14" s="188">
        <f>IF($H$2=0,0,(IF(UNh($H$2=H14),100,IF(OhER(UNh($H$2-H14=1),UNh(H14-$H$2=1)),50,IF(OhER(UNh($H$2-H14=2),UNh(H14-$H$2=2)),25,0)))))</f>
        <v>0</v>
      </c>
      <c r="D14" s="59"/>
      <c r="E14" s="188">
        <f>IF($H$2=0,0,(IF(UNh($H$2=H14),100,IF(OhER(UNh($H$2-H14=1),UNh(H14-$H$2=1)),50,IF(OhER(UNh($H$2-H14=2),UNh(H14-$H$2=2)),25,0)))))</f>
        <v>0</v>
      </c>
      <c r="F14" s="59"/>
      <c r="G14" s="188">
        <f>IF($H$2=0,0,(IF(UNh($H$2=H14),100,IF(OhER(UNh($H$2-H14=1),UNh(H14-$H$2=1)),50,IF(OhER(UNh($H$2-H14=2),UNh(H14-$H$2=2)),25,0)))))</f>
        <v>0</v>
      </c>
      <c r="H14" s="59"/>
      <c r="I14" s="189">
        <f t="shared" ref="I14" si="8">IF($H$2=0,0,SUM(J14:K14))</f>
        <v>0</v>
      </c>
      <c r="J14" s="130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31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90">
        <f t="shared" si="6"/>
        <v>0</v>
      </c>
      <c r="M14" s="121"/>
    </row>
    <row r="15" spans="1:15" ht="12.75" hidden="1" x14ac:dyDescent="0.25">
      <c r="A15" s="154" t="s">
        <v>60</v>
      </c>
      <c r="B15" s="59"/>
      <c r="C15" s="127">
        <f>IF($H$2=0,0,(IF(UNh($H$2=H15),100,IF(OhER(UNh($H$2-H15=1),UNh(H15-$H$2=1)),50,IF(OhER(UNh($H$2-H15=2),UNh(H15-$H$2=2)),25,0)))))</f>
        <v>0</v>
      </c>
      <c r="D15" s="59"/>
      <c r="E15" s="127">
        <f>IF($H$2=0,0,(IF(UNh($H$2=H15),100,IF(OhER(UNh($H$2-H15=1),UNh(H15-$H$2=1)),50,IF(OhER(UNh($H$2-H15=2),UNh(H15-$H$2=2)),25,0)))))</f>
        <v>0</v>
      </c>
      <c r="F15" s="59"/>
      <c r="G15" s="127">
        <f>IF($H$2=0,0,(IF(UNh($H$2=H15),100,IF(OhER(UNh($H$2-H15=1),UNh(H15-$H$2=1)),50,IF(OhER(UNh($H$2-H15=2),UNh(H15-$H$2=2)),25,0)))))</f>
        <v>0</v>
      </c>
      <c r="H15" s="128"/>
      <c r="I15" s="129">
        <f t="shared" ref="I15" si="9">IF($H$2=0,0,SUM(J15:K15))</f>
        <v>0</v>
      </c>
      <c r="J15" s="130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30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60">
        <f t="shared" ref="L15" si="10">I15+E15+H15+G15</f>
        <v>0</v>
      </c>
      <c r="M15" s="121"/>
    </row>
    <row r="16" spans="1:15" ht="6" customHeight="1" x14ac:dyDescent="0.25">
      <c r="A16" s="121"/>
      <c r="B16" s="132"/>
      <c r="C16" s="132"/>
      <c r="D16" s="132"/>
      <c r="E16" s="132"/>
      <c r="F16" s="132"/>
      <c r="G16" s="132"/>
      <c r="H16" s="133"/>
      <c r="I16" s="132"/>
      <c r="J16" s="132"/>
      <c r="K16" s="132"/>
      <c r="L16" s="134"/>
      <c r="M16" s="121"/>
    </row>
    <row r="17" spans="1:13" ht="12.75" x14ac:dyDescent="0.25">
      <c r="A17" s="62"/>
      <c r="B17" s="63"/>
      <c r="C17" s="63"/>
      <c r="D17" s="135"/>
      <c r="E17" s="135" t="s">
        <v>23</v>
      </c>
      <c r="F17" s="135"/>
      <c r="G17" s="135"/>
      <c r="H17" s="248">
        <f>[9]Auswertung!$I$10+255</f>
        <v>297</v>
      </c>
      <c r="I17" s="248"/>
      <c r="J17" s="132"/>
      <c r="K17" s="132"/>
      <c r="L17" s="134"/>
      <c r="M17" s="121"/>
    </row>
    <row r="18" spans="1:13" ht="12.75" x14ac:dyDescent="0.25">
      <c r="A18" s="12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4"/>
      <c r="M18" s="121"/>
    </row>
    <row r="19" spans="1:13" ht="12.75" x14ac:dyDescent="0.25">
      <c r="A19" s="12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M19" s="121"/>
    </row>
    <row r="20" spans="1:13" ht="12.75" x14ac:dyDescent="0.25">
      <c r="A20" s="121"/>
      <c r="B20" s="132"/>
      <c r="C20" s="132"/>
      <c r="D20" s="132"/>
      <c r="E20" s="132"/>
      <c r="F20" s="132"/>
      <c r="G20" s="132"/>
      <c r="H20" s="133"/>
      <c r="I20" s="132"/>
      <c r="J20" s="132"/>
      <c r="K20" s="132"/>
      <c r="L20" s="134"/>
      <c r="M20" s="121"/>
    </row>
    <row r="21" spans="1:13" ht="12.75" x14ac:dyDescent="0.25">
      <c r="A21" s="121"/>
      <c r="B21" s="132"/>
      <c r="C21" s="132"/>
      <c r="D21" s="132"/>
      <c r="E21" s="132"/>
      <c r="F21" s="132"/>
      <c r="G21" s="132"/>
      <c r="H21" s="133"/>
      <c r="I21" s="132"/>
      <c r="J21" s="132"/>
      <c r="K21" s="132"/>
      <c r="L21" s="134"/>
      <c r="M21" s="121"/>
    </row>
    <row r="22" spans="1:13" ht="12.75" x14ac:dyDescent="0.25">
      <c r="A22" s="121"/>
      <c r="B22" s="132"/>
      <c r="C22" s="132"/>
      <c r="D22" s="132"/>
      <c r="E22" s="132"/>
      <c r="F22" s="132"/>
      <c r="G22" s="132"/>
      <c r="H22" s="133"/>
      <c r="I22" s="132"/>
      <c r="J22" s="132"/>
      <c r="K22" s="132"/>
      <c r="L22" s="134"/>
      <c r="M22" s="121"/>
    </row>
    <row r="23" spans="1:13" ht="12.75" x14ac:dyDescent="0.25">
      <c r="A23" s="121"/>
      <c r="B23" s="132"/>
      <c r="C23" s="132"/>
      <c r="D23" s="132"/>
      <c r="E23" s="132"/>
      <c r="F23" s="132"/>
      <c r="G23" s="132"/>
      <c r="H23" s="133"/>
      <c r="I23" s="132"/>
      <c r="J23" s="132"/>
      <c r="K23" s="132"/>
      <c r="L23" s="134"/>
      <c r="M23" s="121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8" sqref="M8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8" customWidth="1"/>
    <col min="27" max="27" width="5" style="149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68"/>
      <c r="B1" s="270" t="s">
        <v>14</v>
      </c>
      <c r="C1" s="90"/>
      <c r="D1" s="260" t="s">
        <v>21</v>
      </c>
      <c r="E1" s="255"/>
      <c r="F1" s="260" t="s">
        <v>22</v>
      </c>
      <c r="G1" s="255"/>
      <c r="H1" s="260" t="s">
        <v>46</v>
      </c>
      <c r="I1" s="255"/>
      <c r="J1" s="260" t="s">
        <v>25</v>
      </c>
      <c r="K1" s="255"/>
      <c r="L1" s="260" t="s">
        <v>26</v>
      </c>
      <c r="M1" s="255"/>
      <c r="N1" s="260" t="s">
        <v>58</v>
      </c>
      <c r="O1" s="255"/>
      <c r="P1" s="260" t="s">
        <v>29</v>
      </c>
      <c r="Q1" s="255"/>
      <c r="R1" s="260" t="s">
        <v>38</v>
      </c>
      <c r="S1" s="255"/>
      <c r="T1" s="260" t="s">
        <v>28</v>
      </c>
      <c r="U1" s="261"/>
      <c r="V1" s="264" t="s">
        <v>60</v>
      </c>
      <c r="W1" s="264"/>
      <c r="X1" s="254" t="s">
        <v>81</v>
      </c>
      <c r="Y1" s="255"/>
      <c r="Z1" s="264" t="s">
        <v>60</v>
      </c>
      <c r="AA1" s="264"/>
      <c r="AB1" s="91"/>
      <c r="AC1" s="91"/>
      <c r="AD1" s="91"/>
    </row>
    <row r="2" spans="1:30" s="8" customFormat="1" ht="13.5" customHeight="1" thickBot="1" x14ac:dyDescent="0.2">
      <c r="A2" s="269"/>
      <c r="B2" s="271"/>
      <c r="C2" s="92"/>
      <c r="D2" s="262"/>
      <c r="E2" s="257"/>
      <c r="F2" s="262"/>
      <c r="G2" s="257"/>
      <c r="H2" s="262"/>
      <c r="I2" s="257"/>
      <c r="J2" s="262"/>
      <c r="K2" s="257"/>
      <c r="L2" s="262"/>
      <c r="M2" s="257"/>
      <c r="N2" s="262"/>
      <c r="O2" s="257"/>
      <c r="P2" s="262"/>
      <c r="Q2" s="257"/>
      <c r="R2" s="262"/>
      <c r="S2" s="257"/>
      <c r="T2" s="262"/>
      <c r="U2" s="263"/>
      <c r="V2" s="264"/>
      <c r="W2" s="264"/>
      <c r="X2" s="256"/>
      <c r="Y2" s="257"/>
      <c r="Z2" s="264"/>
      <c r="AA2" s="264"/>
      <c r="AB2" s="93"/>
      <c r="AC2" s="93"/>
      <c r="AD2" s="93"/>
    </row>
    <row r="3" spans="1:30" ht="4.5" customHeight="1" thickTop="1" x14ac:dyDescent="0.25">
      <c r="A3" s="76"/>
      <c r="B3" s="94"/>
      <c r="C3" s="95"/>
      <c r="D3" s="96"/>
      <c r="E3" s="97"/>
      <c r="F3" s="96"/>
      <c r="G3" s="97"/>
      <c r="H3" s="96"/>
      <c r="I3" s="97"/>
      <c r="J3" s="96"/>
      <c r="K3" s="97"/>
      <c r="L3" s="96"/>
      <c r="M3" s="97"/>
      <c r="N3" s="96"/>
      <c r="O3" s="97"/>
      <c r="P3" s="96"/>
      <c r="Q3" s="97"/>
      <c r="R3" s="96"/>
      <c r="S3" s="97"/>
      <c r="T3" s="96"/>
      <c r="U3" s="208"/>
      <c r="V3" s="141"/>
      <c r="W3" s="142"/>
      <c r="X3" s="203"/>
      <c r="Y3" s="97"/>
      <c r="Z3" s="141"/>
      <c r="AA3" s="142"/>
      <c r="AB3" s="98"/>
      <c r="AC3" s="99"/>
      <c r="AD3" s="99"/>
    </row>
    <row r="4" spans="1:30" ht="12.75" x14ac:dyDescent="0.25">
      <c r="A4" s="193" t="s">
        <v>57</v>
      </c>
      <c r="B4" s="216"/>
      <c r="C4" s="105"/>
      <c r="D4" s="106">
        <v>1</v>
      </c>
      <c r="E4" s="107">
        <f>IF($B$4=0,0,(IF(AND($B$4=D4),100,IF(OR(AND($B$4-D4=1),AND(D4-$B$4=1)),50,0))))</f>
        <v>0</v>
      </c>
      <c r="F4" s="106">
        <v>1</v>
      </c>
      <c r="G4" s="107">
        <f>IF($B$4=0,0,(IF(AND($B$4=F4),100,IF(OR(AND($B$4-F4=1),AND(F4-$B$4=1)),50,0))))</f>
        <v>0</v>
      </c>
      <c r="H4" s="106">
        <v>1</v>
      </c>
      <c r="I4" s="107">
        <f>IF($B$4=0,0,(IF(AND($B$4=H4),100,IF(OR(AND($B$4-H4=1),AND(H4-$B$4=1)),50,0))))</f>
        <v>0</v>
      </c>
      <c r="J4" s="106">
        <v>1</v>
      </c>
      <c r="K4" s="107">
        <f>IF($B$4=0,0,(IF(AND($B$4=J4),100,IF(OR(AND($B$4-J4=1),AND(J4-$B$4=1)),50,0))))</f>
        <v>0</v>
      </c>
      <c r="L4" s="106">
        <v>1</v>
      </c>
      <c r="M4" s="107">
        <f>IF($B$4=0,0,(IF(AND($B$4=L4),100,IF(OR(AND($B$4-L4=1),AND(L4-$B$4=1)),50,0))))</f>
        <v>0</v>
      </c>
      <c r="N4" s="106">
        <v>1</v>
      </c>
      <c r="O4" s="107">
        <f>IF($B$4=0,0,(IF(AND($B$4=N4),100,IF(OR(AND($B$4-N4=1),AND(N4-$B$4=1)),50,0))))</f>
        <v>0</v>
      </c>
      <c r="P4" s="106">
        <v>1</v>
      </c>
      <c r="Q4" s="107">
        <f>IF($B$4=0,0,(IF(AND($B$4=P4),100,IF(OR(AND($B$4-P4=1),AND(P4-$B$4=1)),50,0))))</f>
        <v>0</v>
      </c>
      <c r="R4" s="106">
        <v>1</v>
      </c>
      <c r="S4" s="107">
        <f>IF($B$4=0,0,(IF(AND($B$4=R4),100,IF(OR(AND($B$4-R4=1),AND(R4-$B$4=1)),50,0))))</f>
        <v>0</v>
      </c>
      <c r="T4" s="106" t="s">
        <v>117</v>
      </c>
      <c r="U4" s="209">
        <f>IF($B$4=0,0,(IF(AND($B$4=T4),100,IF(OR(AND($B$4-T4=1),AND(T4-$B$4=1)),50,0))))</f>
        <v>0</v>
      </c>
      <c r="V4" s="143"/>
      <c r="W4" s="144">
        <f>IF($B$4=0,0,(IF(AND($B$4=V4),100,IF(OR(AND($B$4-V4=1),AND(V4-$B$4=1)),50,0))))</f>
        <v>0</v>
      </c>
      <c r="X4" s="106"/>
      <c r="Y4" s="107">
        <f>IF($B$4=0,0,(IF(AND($B$4=X4),100,IF(OR(AND($B$4-X4=1),AND(X4-$B$4=1)),50,0))))</f>
        <v>0</v>
      </c>
      <c r="Z4" s="143"/>
      <c r="AA4" s="144">
        <f>IF($B$4=0,0,(IF(AND($B$4=Z4),100,IF(OR(AND($B$4-Z4=1),AND(Z4-$B$4=1)),50,0))))</f>
        <v>0</v>
      </c>
      <c r="AB4" s="98"/>
      <c r="AC4" s="99"/>
      <c r="AD4" s="99"/>
    </row>
    <row r="5" spans="1:30" ht="12.75" x14ac:dyDescent="0.25">
      <c r="A5" s="193" t="s">
        <v>42</v>
      </c>
      <c r="B5" s="211"/>
      <c r="C5" s="105"/>
      <c r="D5" s="108">
        <v>4</v>
      </c>
      <c r="E5" s="107">
        <f>IF($B$5=0,0,(IF(AND($B$5=D5),100,IF(OR(AND($B$5-D5=1),AND(D5-$B$5=1)),50,0))))</f>
        <v>0</v>
      </c>
      <c r="F5" s="106">
        <v>4</v>
      </c>
      <c r="G5" s="107">
        <f>IF($B$5=0,0,(IF(AND($B$5=F5),100,IF(OR(AND($B$5-F5=1),AND(F5-$B$5=1)),50,0))))</f>
        <v>0</v>
      </c>
      <c r="H5" s="106">
        <v>2</v>
      </c>
      <c r="I5" s="107">
        <f>IF($B$5=0,0,(IF(AND($B$5=H5),100,IF(OR(AND($B$5-H5=1),AND(H5-$B$5=1)),50,0))))</f>
        <v>0</v>
      </c>
      <c r="J5" s="106">
        <v>3</v>
      </c>
      <c r="K5" s="107">
        <f>IF($B$5=0,0,(IF(AND($B$5=J5),100,IF(OR(AND($B$5-J5=1),AND(J5-$B$5=1)),50,0))))</f>
        <v>0</v>
      </c>
      <c r="L5" s="108">
        <v>3</v>
      </c>
      <c r="M5" s="107">
        <f>IF($B$5=0,0,(IF(AND($B$5=L5),100,IF(OR(AND($B$5-L5=1),AND(L5-$B$5=1)),50,0))))</f>
        <v>0</v>
      </c>
      <c r="N5" s="108">
        <v>2</v>
      </c>
      <c r="O5" s="107">
        <f>IF($B$5=0,0,(IF(AND($B$5=N5),100,IF(OR(AND($B$5-N5=1),AND(N5-$B$5=1)),50,0))))</f>
        <v>0</v>
      </c>
      <c r="P5" s="108">
        <v>2</v>
      </c>
      <c r="Q5" s="107">
        <f>IF($B$5=0,0,(IF(AND($B$5=P5),100,IF(OR(AND($B$5-P5=1),AND(P5-$B$5=1)),50,0))))</f>
        <v>0</v>
      </c>
      <c r="R5" s="108">
        <v>2</v>
      </c>
      <c r="S5" s="107">
        <f>IF($B$5=0,0,(IF(AND($B$5=R5),100,IF(OR(AND($B$5-R5=1),AND(R5-$B$5=1)),50,0))))</f>
        <v>0</v>
      </c>
      <c r="T5" s="106">
        <v>3</v>
      </c>
      <c r="U5" s="209">
        <f>IF($B$5=0,0,(IF(AND($B$5=T5),100,IF(OR(AND($B$5-T5=1),AND(T5-$B$5=1)),50,0))))</f>
        <v>0</v>
      </c>
      <c r="V5" s="145"/>
      <c r="W5" s="144">
        <f>IF($B$5=0,0,(IF(AND($B$5=V5),100,IF(OR(AND($B$5-V5=1),AND(V5-$B$5=1)),50,0))))</f>
        <v>0</v>
      </c>
      <c r="X5" s="108"/>
      <c r="Y5" s="107">
        <f>IF($B$5=0,0,(IF(AND($B$5=X5),100,IF(OR(AND($B$5-X5=1),AND(X5-$B$5=1)),50,0))))</f>
        <v>0</v>
      </c>
      <c r="Z5" s="145"/>
      <c r="AA5" s="144">
        <f>IF($B$5=0,0,(IF(AND($B$5=Z5),100,IF(OR(AND($B$5-Z5=1),AND(Z5-$B$5=1)),50,0))))</f>
        <v>0</v>
      </c>
      <c r="AB5" s="98"/>
      <c r="AC5" s="99"/>
      <c r="AD5" s="99"/>
    </row>
    <row r="6" spans="1:30" ht="12.75" x14ac:dyDescent="0.25">
      <c r="A6" s="193" t="s">
        <v>88</v>
      </c>
      <c r="B6" s="211"/>
      <c r="C6" s="105"/>
      <c r="D6" s="108">
        <v>2</v>
      </c>
      <c r="E6" s="107">
        <f>IF($B$6=0,0,(IF(AND($B$6=D6),100,IF(OR(AND($B$6-D6=1),AND(D6-$B$6=1)),50,0))))</f>
        <v>0</v>
      </c>
      <c r="F6" s="106">
        <v>3</v>
      </c>
      <c r="G6" s="107">
        <f>IF($B$6=0,0,(IF(AND($B$6=F6),100,IF(OR(AND($B$6-F6=1),AND(F6-$B$6=1)),50,0))))</f>
        <v>0</v>
      </c>
      <c r="H6" s="106">
        <v>3</v>
      </c>
      <c r="I6" s="107">
        <f>IF($B$6=0,0,(IF(AND($B$6=H6),100,IF(OR(AND($B$6-H6=1),AND(H6-$B$6=1)),50,0))))</f>
        <v>0</v>
      </c>
      <c r="J6" s="106">
        <v>2</v>
      </c>
      <c r="K6" s="107">
        <f>IF($B$6=0,0,(IF(AND($B$6=J6),100,IF(OR(AND($B$6-J6=1),AND(J6-$B$6=1)),50,0))))</f>
        <v>0</v>
      </c>
      <c r="L6" s="108">
        <v>4</v>
      </c>
      <c r="M6" s="107">
        <f>IF($B$6=0,0,(IF(AND($B$6=L6),100,IF(OR(AND($B$6-L6=1),AND(L6-$B$6=1)),50,0))))</f>
        <v>0</v>
      </c>
      <c r="N6" s="108">
        <v>5</v>
      </c>
      <c r="O6" s="107">
        <f>IF($B$6=0,0,(IF(AND($B$6=N6),100,IF(OR(AND($B$6-N6=1),AND(N6-$B$6=1)),50,0))))</f>
        <v>0</v>
      </c>
      <c r="P6" s="108">
        <v>4</v>
      </c>
      <c r="Q6" s="107">
        <f>IF($B$6=0,0,(IF(AND($B$6=P6),100,IF(OR(AND($B$6-P6=1),AND(P6-$B$6=1)),50,0))))</f>
        <v>0</v>
      </c>
      <c r="R6" s="108">
        <v>3</v>
      </c>
      <c r="S6" s="107">
        <f>IF($B$6=0,0,(IF(AND($B$6=R6),100,IF(OR(AND($B$6-R6=1),AND(R6-$B$6=1)),50,0))))</f>
        <v>0</v>
      </c>
      <c r="T6" s="106">
        <v>4</v>
      </c>
      <c r="U6" s="209">
        <f>IF($B$6=0,0,(IF(AND($B$6=T6),100,IF(OR(AND($B$6-T6=1),AND(T6-$B$6=1)),50,0))))</f>
        <v>0</v>
      </c>
      <c r="V6" s="145"/>
      <c r="W6" s="144">
        <f>IF($B$6=0,0,(IF(AND($B$6=V6),100,IF(OR(AND($B$6-V6=1),AND(V6-$B$6=1)),50,0))))</f>
        <v>0</v>
      </c>
      <c r="X6" s="108"/>
      <c r="Y6" s="107">
        <f>IF($B$6=0,0,(IF(AND($B$6=X6),100,IF(OR(AND($B$6-X6=1),AND(X6-$B$6=1)),50,0))))</f>
        <v>0</v>
      </c>
      <c r="Z6" s="145"/>
      <c r="AA6" s="144">
        <f>IF($B$6=0,0,(IF(AND($B$6=Z6),100,IF(OR(AND($B$6-Z6=1),AND(Z6-$B$6=1)),50,0))))</f>
        <v>0</v>
      </c>
      <c r="AB6" s="98"/>
      <c r="AC6" s="99"/>
      <c r="AD6" s="99"/>
    </row>
    <row r="7" spans="1:30" ht="12.75" x14ac:dyDescent="0.25">
      <c r="A7" s="193" t="s">
        <v>90</v>
      </c>
      <c r="B7" s="211"/>
      <c r="C7" s="105"/>
      <c r="D7" s="108">
        <v>6</v>
      </c>
      <c r="E7" s="107">
        <f>IF($B$7=0,0,(IF(AND($B$7=D7),100,IF(OR(AND($B$7-D7=1),AND(D7-$B$7=1)),50,0))))</f>
        <v>0</v>
      </c>
      <c r="F7" s="106">
        <v>6</v>
      </c>
      <c r="G7" s="107">
        <f>IF($B$7=0,0,(IF(AND($B$7=F7),100,IF(OR(AND($B$7-F7=1),AND(F7-$B$7=1)),50,0))))</f>
        <v>0</v>
      </c>
      <c r="H7" s="106">
        <v>5</v>
      </c>
      <c r="I7" s="107">
        <f>IF($B$7=0,0,(IF(AND($B$7=H7),100,IF(OR(AND($B$7-H7=1),AND(H7-$B$7=1)),50,0))))</f>
        <v>0</v>
      </c>
      <c r="J7" s="106">
        <v>5</v>
      </c>
      <c r="K7" s="107">
        <f>IF($B$7=0,0,(IF(AND($B$7=J7),100,IF(OR(AND($B$7-J7=1),AND(J7-$B$7=1)),50,0))))</f>
        <v>0</v>
      </c>
      <c r="L7" s="108">
        <v>2</v>
      </c>
      <c r="M7" s="107">
        <f>IF($B$7=0,0,(IF(AND($B$7=L7),100,IF(OR(AND($B$7-L7=1),AND(L7-$B$7=1)),50,0))))</f>
        <v>0</v>
      </c>
      <c r="N7" s="108">
        <v>4</v>
      </c>
      <c r="O7" s="107">
        <f>IF($B$7=0,0,(IF(AND($B$7=N7),100,IF(OR(AND($B$7-N7=1),AND(N7-$B$7=1)),50,0))))</f>
        <v>0</v>
      </c>
      <c r="P7" s="108">
        <v>5</v>
      </c>
      <c r="Q7" s="107">
        <f>IF($B$7=0,0,(IF(AND($B$7=P7),100,IF(OR(AND($B$7-P7=1),AND(P7-$B$7=1)),50,0))))</f>
        <v>0</v>
      </c>
      <c r="R7" s="108">
        <v>7</v>
      </c>
      <c r="S7" s="107">
        <f>IF($B$7=0,0,(IF(AND($B$7=R7),100,IF(OR(AND($B$7-R7=1),AND(R7-$B$7=1)),50,0))))</f>
        <v>0</v>
      </c>
      <c r="T7" s="106">
        <v>6</v>
      </c>
      <c r="U7" s="209">
        <f>IF($B$7=0,0,(IF(AND($B$7=T7),100,IF(OR(AND($B$7-T7=1),AND(T7-$B$7=1)),50,0))))</f>
        <v>0</v>
      </c>
      <c r="V7" s="145"/>
      <c r="W7" s="144">
        <f>IF($B$7=0,0,(IF(AND($B$7=V7),100,IF(OR(AND($B$7-V7=1),AND(V7-$B$7=1)),50,0))))</f>
        <v>0</v>
      </c>
      <c r="X7" s="108"/>
      <c r="Y7" s="107">
        <f>IF($B$7=0,0,(IF(AND($B$7=X7),100,IF(OR(AND($B$7-X7=1),AND(X7-$B$7=1)),50,0))))</f>
        <v>0</v>
      </c>
      <c r="Z7" s="145"/>
      <c r="AA7" s="144">
        <f>IF($B$7=0,0,(IF(AND($B$7=Z7),100,IF(OR(AND($B$7-Z7=1),AND(Z7-$B$7=1)),50,0))))</f>
        <v>0</v>
      </c>
      <c r="AB7" s="98"/>
      <c r="AC7" s="99"/>
      <c r="AD7" s="99"/>
    </row>
    <row r="8" spans="1:30" ht="12.75" x14ac:dyDescent="0.25">
      <c r="A8" s="193" t="s">
        <v>79</v>
      </c>
      <c r="B8" s="211"/>
      <c r="C8" s="105"/>
      <c r="D8" s="108">
        <v>7</v>
      </c>
      <c r="E8" s="107">
        <f>IF($B$8=0,0,(IF(AND($B$8=D8),100,IF(OR(AND($B$8-D8=1),AND(D8-$B$8=1)),50,0))))</f>
        <v>0</v>
      </c>
      <c r="F8" s="106">
        <v>7</v>
      </c>
      <c r="G8" s="107">
        <f>IF($B$8=0,0,(IF(AND($B$8=F8),100,IF(OR(AND($B$8-F8=1),AND(F8-$B$8=1)),50,0))))</f>
        <v>0</v>
      </c>
      <c r="H8" s="106">
        <v>7</v>
      </c>
      <c r="I8" s="107">
        <f>IF($B$8=0,0,(IF(AND($B$8=H8),100,IF(OR(AND($B$8-H8=1),AND(H8-$B$8=1)),50,0))))</f>
        <v>0</v>
      </c>
      <c r="J8" s="106">
        <v>6</v>
      </c>
      <c r="K8" s="107">
        <f>IF($B$8=0,0,(IF(AND($B$8=J8),100,IF(OR(AND($B$8-J8=1),AND(J8-$B$8=1)),50,0))))</f>
        <v>0</v>
      </c>
      <c r="L8" s="108">
        <v>6</v>
      </c>
      <c r="M8" s="107">
        <f>IF($B$8=0,0,(IF(AND($B$8=L8),100,IF(OR(AND($B$8-L8=1),AND(L8-$B$8=1)),50,0))))</f>
        <v>0</v>
      </c>
      <c r="N8" s="108">
        <v>6</v>
      </c>
      <c r="O8" s="107">
        <f>IF($B$8=0,0,(IF(AND($B$8=N8),100,IF(OR(AND($B$8-N8=1),AND(N8-$B$8=1)),50,0))))</f>
        <v>0</v>
      </c>
      <c r="P8" s="108">
        <v>8</v>
      </c>
      <c r="Q8" s="107">
        <f>IF($B$8=0,0,(IF(AND($B$8=P8),100,IF(OR(AND($B$8-P8=1),AND(P8-$B$8=1)),50,0))))</f>
        <v>0</v>
      </c>
      <c r="R8" s="108">
        <v>8</v>
      </c>
      <c r="S8" s="107">
        <f>IF($B$8=0,0,(IF(AND($B$8=R8),100,IF(OR(AND($B$8-R8=1),AND(R8-$B$8=1)),50,0))))</f>
        <v>0</v>
      </c>
      <c r="T8" s="106">
        <v>7</v>
      </c>
      <c r="U8" s="209">
        <f>IF($B$8=0,0,(IF(AND($B$8=T8),100,IF(OR(AND($B$8-T8=1),AND(T8-$B$8=1)),50,0))))</f>
        <v>0</v>
      </c>
      <c r="V8" s="145"/>
      <c r="W8" s="144">
        <f>IF($B$8=0,0,(IF(AND($B$8=V8),100,IF(OR(AND($B$8-V8=1),AND(V8-$B$8=1)),50,0))))</f>
        <v>0</v>
      </c>
      <c r="X8" s="108"/>
      <c r="Y8" s="107">
        <f>IF($B$8=0,0,(IF(AND($B$8=X8),100,IF(OR(AND($B$8-X8=1),AND(X8-$B$8=1)),50,0))))</f>
        <v>0</v>
      </c>
      <c r="Z8" s="145"/>
      <c r="AA8" s="144">
        <f>IF($B$8=0,0,(IF(AND($B$8=Z8),100,IF(OR(AND($B$8-Z8=1),AND(Z8-$B$8=1)),50,0))))</f>
        <v>0</v>
      </c>
      <c r="AB8" s="98"/>
      <c r="AC8" s="99"/>
      <c r="AD8" s="99"/>
    </row>
    <row r="9" spans="1:30" ht="12.75" x14ac:dyDescent="0.25">
      <c r="A9" s="193" t="s">
        <v>82</v>
      </c>
      <c r="B9" s="211"/>
      <c r="C9" s="105"/>
      <c r="D9" s="108">
        <v>3</v>
      </c>
      <c r="E9" s="107">
        <f>IF($B$9=0,0,(IF(AND($B$9=D9),100,IF(OR(AND($B$9-D9=1),AND(D9-$B$9=1)),50,0))))</f>
        <v>0</v>
      </c>
      <c r="F9" s="106">
        <v>2</v>
      </c>
      <c r="G9" s="107">
        <f>IF($B$9=0,0,(IF(AND($B$9=F9),100,IF(OR(AND($B$9-F9=1),AND(F9-$B$9=1)),50,0))))</f>
        <v>0</v>
      </c>
      <c r="H9" s="106">
        <v>4</v>
      </c>
      <c r="I9" s="107">
        <f>IF($B$9=0,0,(IF(AND($B$9=H9),100,IF(OR(AND($B$9-H9=1),AND(H9-$B$9=1)),50,0))))</f>
        <v>0</v>
      </c>
      <c r="J9" s="106">
        <v>4</v>
      </c>
      <c r="K9" s="107">
        <f>IF($B$9=0,0,(IF(AND($B$9=J9),100,IF(OR(AND($B$9-J9=1),AND(J9-$B$9=1)),50,0))))</f>
        <v>0</v>
      </c>
      <c r="L9" s="108">
        <v>5</v>
      </c>
      <c r="M9" s="107">
        <f>IF($B$9=0,0,(IF(AND($B$9=L9),100,IF(OR(AND($B$9-L9=1),AND(L9-$B$9=1)),50,0))))</f>
        <v>0</v>
      </c>
      <c r="N9" s="108">
        <v>3</v>
      </c>
      <c r="O9" s="107">
        <f>IF($B$9=0,0,(IF(AND($B$9=N9),100,IF(OR(AND($B$9-N9=1),AND(N9-$B$9=1)),50,0))))</f>
        <v>0</v>
      </c>
      <c r="P9" s="108">
        <v>3</v>
      </c>
      <c r="Q9" s="107">
        <f>IF($B$9=0,0,(IF(AND($B$9=P9),100,IF(OR(AND($B$9-P9=1),AND(P9-$B$9=1)),50,0))))</f>
        <v>0</v>
      </c>
      <c r="R9" s="108">
        <v>4</v>
      </c>
      <c r="S9" s="107">
        <f>IF($B$9=0,0,(IF(AND($B$9=R9),100,IF(OR(AND($B$9-R9=1),AND(R9-$B$9=1)),50,0))))</f>
        <v>0</v>
      </c>
      <c r="T9" s="106">
        <v>2</v>
      </c>
      <c r="U9" s="209">
        <f>IF($B$9=0,0,(IF(AND($B$9=T9),100,IF(OR(AND($B$9-T9=1),AND(T9-$B$9=1)),50,0))))</f>
        <v>0</v>
      </c>
      <c r="V9" s="145"/>
      <c r="W9" s="144">
        <f>IF($B$9=0,0,(IF(AND($B$9=V9),100,IF(OR(AND($B$9-V9=1),AND(V9-$B$9=1)),50,0))))</f>
        <v>0</v>
      </c>
      <c r="X9" s="108"/>
      <c r="Y9" s="107">
        <f>IF($B$9=0,0,(IF(AND($B$9=X9),100,IF(OR(AND($B$9-X9=1),AND(X9-$B$9=1)),50,0))))</f>
        <v>0</v>
      </c>
      <c r="Z9" s="145"/>
      <c r="AA9" s="144">
        <f>IF($B$9=0,0,(IF(AND($B$9=Z9),100,IF(OR(AND($B$9-Z9=1),AND(Z9-$B$9=1)),50,0))))</f>
        <v>0</v>
      </c>
      <c r="AB9" s="98"/>
      <c r="AC9" s="99"/>
      <c r="AD9" s="99"/>
    </row>
    <row r="10" spans="1:30" ht="12.75" x14ac:dyDescent="0.25">
      <c r="A10" s="193" t="s">
        <v>49</v>
      </c>
      <c r="B10" s="211"/>
      <c r="C10" s="105"/>
      <c r="D10" s="108">
        <v>5</v>
      </c>
      <c r="E10" s="107">
        <f>IF($B$10=0,0,(IF(AND($B$10=D10),100,IF(OR(AND($B$10-D10=1),AND(D10-$B$10=1)),50,0))))</f>
        <v>0</v>
      </c>
      <c r="F10" s="106">
        <v>5</v>
      </c>
      <c r="G10" s="107">
        <f>IF($B$10=0,0,(IF(AND($B$10=F10),100,IF(OR(AND($B$10-F10=1),AND(F10-$B$10=1)),50,0))))</f>
        <v>0</v>
      </c>
      <c r="H10" s="106">
        <v>6</v>
      </c>
      <c r="I10" s="107">
        <f>IF($B$10=0,0,(IF(AND($B$10=H10),100,IF(OR(AND($B$10-H10=1),AND(H10-$B$10=1)),50,0))))</f>
        <v>0</v>
      </c>
      <c r="J10" s="106">
        <v>7</v>
      </c>
      <c r="K10" s="107">
        <f>IF($B$10=0,0,(IF(AND($B$10=J10),100,IF(OR(AND($B$10-J10=1),AND(J10-$B$10=1)),50,0))))</f>
        <v>0</v>
      </c>
      <c r="L10" s="108">
        <v>9</v>
      </c>
      <c r="M10" s="107">
        <f>IF($B$10=0,0,(IF(AND($B$10=L10),100,IF(OR(AND($B$10-L10=1),AND(L10-$B$10=1)),50,0))))</f>
        <v>0</v>
      </c>
      <c r="N10" s="108">
        <v>10</v>
      </c>
      <c r="O10" s="107">
        <f>IF($B$10=0,0,(IF(AND($B$10=N10),100,IF(OR(AND($B$10-N10=1),AND(N10-$B$10=1)),50,0))))</f>
        <v>0</v>
      </c>
      <c r="P10" s="108">
        <v>7</v>
      </c>
      <c r="Q10" s="107">
        <f>IF($B$10=0,0,(IF(AND($B$10=P10),100,IF(OR(AND($B$10-P10=1),AND(P10-$B$10=1)),50,0))))</f>
        <v>0</v>
      </c>
      <c r="R10" s="108">
        <v>5</v>
      </c>
      <c r="S10" s="107">
        <f>IF($B$10=0,0,(IF(AND($B$10=R10),100,IF(OR(AND($B$10-R10=1),AND(R10-$B$10=1)),50,0))))</f>
        <v>0</v>
      </c>
      <c r="T10" s="106">
        <v>5</v>
      </c>
      <c r="U10" s="209">
        <f>IF($B$10=0,0,(IF(AND($B$10=T10),100,IF(OR(AND($B$10-T10=1),AND(T10-$B$10=1)),50,0))))</f>
        <v>0</v>
      </c>
      <c r="V10" s="145"/>
      <c r="W10" s="144">
        <f>IF($B$10=0,0,(IF(AND($B$10=V10),100,IF(OR(AND($B$10-V10=1),AND(V10-$B$10=1)),50,0))))</f>
        <v>0</v>
      </c>
      <c r="X10" s="108"/>
      <c r="Y10" s="107">
        <f>IF($B$10=0,0,(IF(AND($B$10=X10),100,IF(OR(AND($B$10-X10=1),AND(X10-$B$10=1)),50,0))))</f>
        <v>0</v>
      </c>
      <c r="Z10" s="145"/>
      <c r="AA10" s="144">
        <f>IF($B$10=0,0,(IF(AND($B$10=Z10),100,IF(OR(AND($B$10-Z10=1),AND(Z10-$B$10=1)),50,0))))</f>
        <v>0</v>
      </c>
      <c r="AB10" s="98"/>
      <c r="AC10" s="99"/>
      <c r="AD10" s="99"/>
    </row>
    <row r="11" spans="1:30" ht="12.75" x14ac:dyDescent="0.25">
      <c r="A11" s="193" t="s">
        <v>15</v>
      </c>
      <c r="B11" s="211"/>
      <c r="C11" s="109"/>
      <c r="D11" s="108">
        <v>10</v>
      </c>
      <c r="E11" s="107">
        <f>IF($B$11=0,0,(IF(AND($B$11=D11),100,IF(OR(AND($B$11-D11=1),AND(D11-$B$11=1)),50,0))))</f>
        <v>0</v>
      </c>
      <c r="F11" s="106">
        <v>11</v>
      </c>
      <c r="G11" s="107">
        <f>IF($B$11=0,0,(IF(AND($B$11=F11),100,IF(OR(AND($B$11-F11=1),AND(F11-$B$11=1)),50,0))))</f>
        <v>0</v>
      </c>
      <c r="H11" s="106">
        <v>8</v>
      </c>
      <c r="I11" s="107">
        <f>IF($B$11=0,0,(IF(AND($B$11=H11),100,IF(OR(AND($B$11-H11=1),AND(H11-$B$11=1)),50,0))))</f>
        <v>0</v>
      </c>
      <c r="J11" s="106">
        <v>8</v>
      </c>
      <c r="K11" s="107">
        <f>IF($B$11=0,0,(IF(AND($B$11=J11),100,IF(OR(AND($B$11-J11=1),AND(J11-$B$11=1)),50,0))))</f>
        <v>0</v>
      </c>
      <c r="L11" s="108">
        <v>7</v>
      </c>
      <c r="M11" s="107">
        <f>IF($B$11=0,0,(IF(AND($B$11=L11),100,IF(OR(AND($B$11-L11=1),AND(L11-$B$11=1)),50,0))))</f>
        <v>0</v>
      </c>
      <c r="N11" s="108">
        <v>7</v>
      </c>
      <c r="O11" s="107">
        <f>IF($B$11=0,0,(IF(AND($B$11=N11),100,IF(OR(AND($B$11-N11=1),AND(N11-$B$11=1)),50,0))))</f>
        <v>0</v>
      </c>
      <c r="P11" s="108">
        <v>6</v>
      </c>
      <c r="Q11" s="107">
        <f>IF($B$11=0,0,(IF(AND($B$11=P11),100,IF(OR(AND($B$11-P11=1),AND(P11-$B$11=1)),50,0))))</f>
        <v>0</v>
      </c>
      <c r="R11" s="108">
        <v>6</v>
      </c>
      <c r="S11" s="107">
        <f>IF($B$11=0,0,(IF(AND($B$11=R11),100,IF(OR(AND($B$11-R11=1),AND(R11-$B$11=1)),50,0))))</f>
        <v>0</v>
      </c>
      <c r="T11" s="106">
        <v>12</v>
      </c>
      <c r="U11" s="209">
        <f>IF($B$11=0,0,(IF(AND($B$11=T11),100,IF(OR(AND($B$11-T11=1),AND(T11-$B$11=1)),50,0))))</f>
        <v>0</v>
      </c>
      <c r="V11" s="145"/>
      <c r="W11" s="144">
        <f>IF($B$11=0,0,(IF(AND($B$11=V11),100,IF(OR(AND($B$11-V11=1),AND(V11-$B$11=1)),50,0))))</f>
        <v>0</v>
      </c>
      <c r="X11" s="108"/>
      <c r="Y11" s="107">
        <f>IF($B$11=0,0,(IF(AND($B$11=X11),100,IF(OR(AND($B$11-X11=1),AND(X11-$B$11=1)),50,0))))</f>
        <v>0</v>
      </c>
      <c r="Z11" s="145"/>
      <c r="AA11" s="144">
        <f>IF($B$11=0,0,(IF(AND($B$11=Z11),100,IF(OR(AND($B$11-Z11=1),AND(Z11-$B$11=1)),50,0))))</f>
        <v>0</v>
      </c>
      <c r="AB11" s="98"/>
      <c r="AC11" s="99"/>
      <c r="AD11" s="99"/>
    </row>
    <row r="12" spans="1:30" ht="12.75" x14ac:dyDescent="0.25">
      <c r="A12" s="193" t="s">
        <v>83</v>
      </c>
      <c r="B12" s="211"/>
      <c r="C12" s="105"/>
      <c r="D12" s="108">
        <v>9</v>
      </c>
      <c r="E12" s="107">
        <f>IF($B$12=0,0,(IF(AND($B$12=D12),100,IF(OR(AND($B$12-D12=1),AND(D12-$B$12=1)),50,0))))</f>
        <v>0</v>
      </c>
      <c r="F12" s="106">
        <v>8</v>
      </c>
      <c r="G12" s="107">
        <f>IF($B$12=0,0,(IF(AND($B$12=F12),100,IF(OR(AND($B$12-F12=1),AND(F12-$B$12=1)),50,0))))</f>
        <v>0</v>
      </c>
      <c r="H12" s="106">
        <v>9</v>
      </c>
      <c r="I12" s="107">
        <f>IF($B$12=0,0,(IF(AND($B$12=H12),100,IF(OR(AND($B$12-H12=1),AND(H12-$B$12=1)),50,0))))</f>
        <v>0</v>
      </c>
      <c r="J12" s="106">
        <v>9</v>
      </c>
      <c r="K12" s="107">
        <f>IF($B$12=0,0,(IF(AND($B$12=J12),100,IF(OR(AND($B$12-J12=1),AND(J12-$B$12=1)),50,0))))</f>
        <v>0</v>
      </c>
      <c r="L12" s="108">
        <v>10</v>
      </c>
      <c r="M12" s="107">
        <f>IF($B$12=0,0,(IF(AND($B$12=L12),100,IF(OR(AND($B$12-L12=1),AND(L12-$B$12=1)),50,0))))</f>
        <v>0</v>
      </c>
      <c r="N12" s="108">
        <v>9</v>
      </c>
      <c r="O12" s="107">
        <f>IF($B$12=0,0,(IF(AND($B$12=N12),100,IF(OR(AND($B$12-N12=1),AND(N12-$B$12=1)),50,0))))</f>
        <v>0</v>
      </c>
      <c r="P12" s="108">
        <v>11</v>
      </c>
      <c r="Q12" s="107">
        <f>IF($B$12=0,0,(IF(AND($B$12=P12),100,IF(OR(AND($B$12-P12=1),AND(P12-$B$12=1)),50,0))))</f>
        <v>0</v>
      </c>
      <c r="R12" s="108">
        <v>11</v>
      </c>
      <c r="S12" s="107">
        <f>IF($B$12=0,0,(IF(AND($B$12=R12),100,IF(OR(AND($B$12-R12=1),AND(R12-$B$12=1)),50,0))))</f>
        <v>0</v>
      </c>
      <c r="T12" s="106">
        <v>9</v>
      </c>
      <c r="U12" s="209">
        <f>IF($B$12=0,0,(IF(AND($B$12=T12),100,IF(OR(AND($B$12-T12=1),AND(T12-$B$12=1)),50,0))))</f>
        <v>0</v>
      </c>
      <c r="V12" s="145"/>
      <c r="W12" s="144">
        <f>IF($B$12=0,0,(IF(AND($B$12=V12),100,IF(OR(AND($B$12-V12=1),AND(V12-$B$12=1)),50,0))))</f>
        <v>0</v>
      </c>
      <c r="X12" s="108"/>
      <c r="Y12" s="107">
        <f>IF($B$12=0,0,(IF(AND($B$12=X12),100,IF(OR(AND($B$12-X12=1),AND(X12-$B$12=1)),50,0))))</f>
        <v>0</v>
      </c>
      <c r="Z12" s="145"/>
      <c r="AA12" s="144">
        <f>IF($B$12=0,0,(IF(AND($B$12=Z12),100,IF(OR(AND($B$12-Z12=1),AND(Z12-$B$12=1)),50,0))))</f>
        <v>0</v>
      </c>
      <c r="AB12" s="98"/>
      <c r="AC12" s="99"/>
      <c r="AD12" s="99"/>
    </row>
    <row r="13" spans="1:30" ht="12.75" x14ac:dyDescent="0.25">
      <c r="A13" s="193" t="s">
        <v>43</v>
      </c>
      <c r="B13" s="211"/>
      <c r="C13" s="105"/>
      <c r="D13" s="108">
        <v>12</v>
      </c>
      <c r="E13" s="107">
        <f>IF($B$13=0,0,(IF(AND($B$13=D13),100,IF(OR(AND($B$13-D13=1),AND(D13-$B$13=1)),50,0))))</f>
        <v>0</v>
      </c>
      <c r="F13" s="106">
        <v>9</v>
      </c>
      <c r="G13" s="107">
        <f>IF($B$13=0,0,(IF(AND($B$13=F13),100,IF(OR(AND($B$13-F13=1),AND(F13-$B$13=1)),50,0))))</f>
        <v>0</v>
      </c>
      <c r="H13" s="106">
        <v>10</v>
      </c>
      <c r="I13" s="107">
        <f>IF($B$13=0,0,(IF(AND($B$13=H13),100,IF(OR(AND($B$13-H13=1),AND(H13-$B$13=1)),50,0))))</f>
        <v>0</v>
      </c>
      <c r="J13" s="106">
        <v>10</v>
      </c>
      <c r="K13" s="107">
        <f>IF($B$13=0,0,(IF(AND($B$13=J13),100,IF(OR(AND($B$13-J13=1),AND(J13-$B$13=1)),50,0))))</f>
        <v>0</v>
      </c>
      <c r="L13" s="108">
        <v>8</v>
      </c>
      <c r="M13" s="107">
        <f>IF($B$13=0,0,(IF(AND($B$13=L13),100,IF(OR(AND($B$13-L13=1),AND(L13-$B$13=1)),50,0))))</f>
        <v>0</v>
      </c>
      <c r="N13" s="108">
        <v>8</v>
      </c>
      <c r="O13" s="107">
        <f>IF($B$13=0,0,(IF(AND($B$13=N13),100,IF(OR(AND($B$13-N13=1),AND(N13-$B$13=1)),50,0))))</f>
        <v>0</v>
      </c>
      <c r="P13" s="108">
        <v>9</v>
      </c>
      <c r="Q13" s="107">
        <f>IF($B$13=0,0,(IF(AND($B$13=P13),100,IF(OR(AND($B$13-P13=1),AND(P13-$B$13=1)),50,0))))</f>
        <v>0</v>
      </c>
      <c r="R13" s="108">
        <v>13</v>
      </c>
      <c r="S13" s="107">
        <f>IF($B$13=0,0,(IF(AND($B$13=R13),100,IF(OR(AND($B$13-R13=1),AND(R13-$B$13=1)),50,0))))</f>
        <v>0</v>
      </c>
      <c r="T13" s="106">
        <v>8</v>
      </c>
      <c r="U13" s="209">
        <f>IF($B$13=0,0,(IF(AND($B$13=T13),100,IF(OR(AND($B$13-T13=1),AND(T13-$B$13=1)),50,0))))</f>
        <v>0</v>
      </c>
      <c r="V13" s="145"/>
      <c r="W13" s="144">
        <f>IF($B$13=0,0,(IF(AND($B$13=V13),100,IF(OR(AND($B$13-V13=1),AND(V13-$B$13=1)),50,0))))</f>
        <v>0</v>
      </c>
      <c r="X13" s="108"/>
      <c r="Y13" s="107">
        <f>IF($B$13=0,0,(IF(AND($B$13=X13),100,IF(OR(AND($B$13-X13=1),AND(X13-$B$13=1)),50,0))))</f>
        <v>0</v>
      </c>
      <c r="Z13" s="145"/>
      <c r="AA13" s="144">
        <f>IF($B$13=0,0,(IF(AND($B$13=Z13),100,IF(OR(AND($B$13-Z13=1),AND(Z13-$B$13=1)),50,0))))</f>
        <v>0</v>
      </c>
      <c r="AB13" s="98"/>
      <c r="AC13" s="99"/>
      <c r="AD13" s="99"/>
    </row>
    <row r="14" spans="1:30" ht="12.75" x14ac:dyDescent="0.25">
      <c r="A14" s="193" t="s">
        <v>89</v>
      </c>
      <c r="B14" s="211"/>
      <c r="C14" s="105"/>
      <c r="D14" s="108">
        <v>8</v>
      </c>
      <c r="E14" s="107">
        <f>IF($B$14=0,0,(IF(AND($B$14=D14),100,IF(OR(AND($B$14-D14=1),AND(D14-$B$14=1)),50,0))))</f>
        <v>0</v>
      </c>
      <c r="F14" s="106">
        <v>10</v>
      </c>
      <c r="G14" s="107">
        <f>IF($B$14=0,0,(IF(AND($B$14=F14),100,IF(OR(AND($B$14-F14=1),AND(F14-$B$14=1)),50,0))))</f>
        <v>0</v>
      </c>
      <c r="H14" s="106">
        <v>11</v>
      </c>
      <c r="I14" s="107">
        <f>IF($B$14=0,0,(IF(AND($B$14=H14),100,IF(OR(AND($B$14-H14=1),AND(H14-$B$14=1)),50,0))))</f>
        <v>0</v>
      </c>
      <c r="J14" s="106">
        <v>11</v>
      </c>
      <c r="K14" s="107">
        <f>IF($B$14=0,0,(IF(AND($B$14=J14),100,IF(OR(AND($B$14-J14=1),AND(J14-$B$14=1)),50,0))))</f>
        <v>0</v>
      </c>
      <c r="L14" s="108">
        <v>12</v>
      </c>
      <c r="M14" s="107">
        <f>IF($B$14=0,0,(IF(AND($B$14=L14),100,IF(OR(AND($B$14-L14=1),AND(L14-$B$14=1)),50,0))))</f>
        <v>0</v>
      </c>
      <c r="N14" s="108">
        <v>12</v>
      </c>
      <c r="O14" s="107">
        <f>IF($B$14=0,0,(IF(AND($B$14=N14),100,IF(OR(AND($B$14-N14=1),AND(N14-$B$14=1)),50,0))))</f>
        <v>0</v>
      </c>
      <c r="P14" s="108">
        <v>13</v>
      </c>
      <c r="Q14" s="107">
        <f>IF($B$14=0,0,(IF(AND($B$14=P14),100,IF(OR(AND($B$14-P14=1),AND(P14-$B$14=1)),50,0))))</f>
        <v>0</v>
      </c>
      <c r="R14" s="108">
        <v>9</v>
      </c>
      <c r="S14" s="107">
        <f>IF($B$14=0,0,(IF(AND($B$14=R14),100,IF(OR(AND($B$14-R14=1),AND(R14-$B$14=1)),50,0))))</f>
        <v>0</v>
      </c>
      <c r="T14" s="106">
        <v>13</v>
      </c>
      <c r="U14" s="209">
        <f>IF($B$14=0,0,(IF(AND($B$14=T14),100,IF(OR(AND($B$14-T14=1),AND(T14-$B$14=1)),50,0))))</f>
        <v>0</v>
      </c>
      <c r="V14" s="145"/>
      <c r="W14" s="144">
        <f>IF($B$14=0,0,(IF(AND($B$14=V14),100,IF(OR(AND($B$14-V14=1),AND(V14-$B$14=1)),50,0))))</f>
        <v>0</v>
      </c>
      <c r="X14" s="108"/>
      <c r="Y14" s="107">
        <f>IF($B$14=0,0,(IF(AND($B$14=X14),100,IF(OR(AND($B$14-X14=1),AND(X14-$B$14=1)),50,0))))</f>
        <v>0</v>
      </c>
      <c r="Z14" s="145"/>
      <c r="AA14" s="144">
        <f>IF($B$14=0,0,(IF(AND($B$14=Z14),100,IF(OR(AND($B$14-Z14=1),AND(Z14-$B$14=1)),50,0))))</f>
        <v>0</v>
      </c>
      <c r="AB14" s="98"/>
      <c r="AC14" s="99"/>
      <c r="AD14" s="99"/>
    </row>
    <row r="15" spans="1:30" ht="12.75" x14ac:dyDescent="0.25">
      <c r="A15" s="193" t="s">
        <v>65</v>
      </c>
      <c r="B15" s="211"/>
      <c r="C15" s="105"/>
      <c r="D15" s="108">
        <v>11</v>
      </c>
      <c r="E15" s="107">
        <f>IF($B$15=0,0,(IF(AND($B$15=D15),100,IF(OR(AND($B$15-D15=1),AND(D15-$B$15=1)),50,0))))</f>
        <v>0</v>
      </c>
      <c r="F15" s="106">
        <v>12</v>
      </c>
      <c r="G15" s="107">
        <f>IF($B$15=0,0,(IF(AND($B$15=F15),100,IF(OR(AND($B$15-F15=1),AND(F15-$B$15=1)),50,0))))</f>
        <v>0</v>
      </c>
      <c r="H15" s="106">
        <v>12</v>
      </c>
      <c r="I15" s="107">
        <f>IF($B$15=0,0,(IF(AND($B$15=H15),100,IF(OR(AND($B$15-H15=1),AND(H15-$B$15=1)),50,0))))</f>
        <v>0</v>
      </c>
      <c r="J15" s="106">
        <v>12</v>
      </c>
      <c r="K15" s="107">
        <f>IF($B$15=0,0,(IF(AND($B$15=J15),100,IF(OR(AND($B$15-J15=1),AND(J15-$B$15=1)),50,0))))</f>
        <v>0</v>
      </c>
      <c r="L15" s="108">
        <v>11</v>
      </c>
      <c r="M15" s="107">
        <f>IF($B$15=0,0,(IF(AND($B$15=L15),100,IF(OR(AND($B$15-L15=1),AND(L15-$B$15=1)),50,0))))</f>
        <v>0</v>
      </c>
      <c r="N15" s="108">
        <v>11</v>
      </c>
      <c r="O15" s="107">
        <f>IF($B$15=0,0,(IF(AND($B$15=N15),100,IF(OR(AND($B$15-N15=1),AND(N15-$B$15=1)),50,0))))</f>
        <v>0</v>
      </c>
      <c r="P15" s="108">
        <v>12</v>
      </c>
      <c r="Q15" s="107">
        <f>IF($B$15=0,0,(IF(AND($B$15=P15),100,IF(OR(AND($B$15-P15=1),AND(P15-$B$15=1)),50,0))))</f>
        <v>0</v>
      </c>
      <c r="R15" s="108">
        <v>12</v>
      </c>
      <c r="S15" s="107">
        <f>IF($B$15=0,0,(IF(AND($B$15=R15),100,IF(OR(AND($B$15-R15=1),AND(R15-$B$15=1)),50,0))))</f>
        <v>0</v>
      </c>
      <c r="T15" s="106">
        <v>11</v>
      </c>
      <c r="U15" s="209">
        <f>IF($B$15=0,0,(IF(AND($B$15=T15),100,IF(OR(AND($B$15-T15=1),AND(T15-$B$15=1)),50,0))))</f>
        <v>0</v>
      </c>
      <c r="V15" s="145"/>
      <c r="W15" s="144">
        <f>IF($B$15=0,0,(IF(AND($B$15=V15),100,IF(OR(AND($B$15-V15=1),AND(V15-$B$15=1)),50,0))))</f>
        <v>0</v>
      </c>
      <c r="X15" s="108"/>
      <c r="Y15" s="107">
        <f>IF($B$15=0,0,(IF(AND($B$15=X15),100,IF(OR(AND($B$15-X15=1),AND(X15-$B$15=1)),50,0))))</f>
        <v>0</v>
      </c>
      <c r="Z15" s="145"/>
      <c r="AA15" s="144">
        <f>IF($B$15=0,0,(IF(AND($B$15=Z15),100,IF(OR(AND($B$15-Z15=1),AND(Z15-$B$15=1)),50,0))))</f>
        <v>0</v>
      </c>
      <c r="AB15" s="98"/>
      <c r="AC15" s="99"/>
      <c r="AD15" s="99"/>
    </row>
    <row r="16" spans="1:30" ht="12.75" x14ac:dyDescent="0.25">
      <c r="A16" s="193" t="s">
        <v>107</v>
      </c>
      <c r="B16" s="211"/>
      <c r="C16" s="105"/>
      <c r="D16" s="108">
        <v>16</v>
      </c>
      <c r="E16" s="107">
        <f>IF($B$16=0,0,(IF(AND($B$16=D16),100,IF(OR(AND($B$16-D16=1),AND(D16-$B$16=1)),50,0))))</f>
        <v>0</v>
      </c>
      <c r="F16" s="106">
        <v>13</v>
      </c>
      <c r="G16" s="107">
        <f>IF($B$16=0,0,(IF(AND($B$16=F16),100,IF(OR(AND($B$16-F16=1),AND(F16-$B$16=1)),50,0))))</f>
        <v>0</v>
      </c>
      <c r="H16" s="106">
        <v>13</v>
      </c>
      <c r="I16" s="107">
        <f>IF($B$16=0,0,(IF(AND($B$16=H16),100,IF(OR(AND($B$16-H16=1),AND(H16-$B$16=1)),50,0))))</f>
        <v>0</v>
      </c>
      <c r="J16" s="106">
        <v>14</v>
      </c>
      <c r="K16" s="107">
        <f>IF($B$16=0,0,(IF(AND($B$16=J16),100,IF(OR(AND($B$16-J16=1),AND(J16-$B$16=1)),50,0))))</f>
        <v>0</v>
      </c>
      <c r="L16" s="108">
        <v>13</v>
      </c>
      <c r="M16" s="107">
        <f>IF($B$16=0,0,(IF(AND($B$16=L16),100,IF(OR(AND($B$16-L16=1),AND(L16-$B$16=1)),50,0))))</f>
        <v>0</v>
      </c>
      <c r="N16" s="108">
        <v>14</v>
      </c>
      <c r="O16" s="107">
        <f>IF($B$16=0,0,(IF(AND($B$16=N16),100,IF(OR(AND($B$16-N16=1),AND(N16-$B$16=1)),50,0))))</f>
        <v>0</v>
      </c>
      <c r="P16" s="108">
        <v>10</v>
      </c>
      <c r="Q16" s="107">
        <f>IF($B$16=0,0,(IF(AND($B$16=P16),100,IF(OR(AND($B$16-P16=1),AND(P16-$B$16=1)),50,0))))</f>
        <v>0</v>
      </c>
      <c r="R16" s="108">
        <v>10</v>
      </c>
      <c r="S16" s="107">
        <f>IF($B$16=0,0,(IF(AND($B$16=R16),100,IF(OR(AND($B$16-R16=1),AND(R16-$B$16=1)),50,0))))</f>
        <v>0</v>
      </c>
      <c r="T16" s="106">
        <v>10</v>
      </c>
      <c r="U16" s="209">
        <f>IF($B$16=0,0,(IF(AND($B$16=T16),100,IF(OR(AND($B$16-T16=1),AND(T16-$B$16=1)),50,0))))</f>
        <v>0</v>
      </c>
      <c r="V16" s="145"/>
      <c r="W16" s="144">
        <f>IF($B$16=0,0,(IF(AND($B$16=V16),100,IF(OR(AND($B$16-V16=1),AND(V16-$B$16=1)),50,0))))</f>
        <v>0</v>
      </c>
      <c r="X16" s="108"/>
      <c r="Y16" s="107">
        <f>IF($B$16=0,0,(IF(AND($B$16=X16),100,IF(OR(AND($B$16-X16=1),AND(X16-$B$16=1)),50,0))))</f>
        <v>0</v>
      </c>
      <c r="Z16" s="145"/>
      <c r="AA16" s="144">
        <f>IF($B$16=0,0,(IF(AND($B$16=Z16),100,IF(OR(AND($B$16-Z16=1),AND(Z16-$B$16=1)),50,0))))</f>
        <v>0</v>
      </c>
      <c r="AB16" s="98"/>
      <c r="AC16" s="99"/>
      <c r="AD16" s="99"/>
    </row>
    <row r="17" spans="1:30" ht="12.75" x14ac:dyDescent="0.25">
      <c r="A17" s="193" t="s">
        <v>98</v>
      </c>
      <c r="B17" s="218"/>
      <c r="C17" s="109"/>
      <c r="D17" s="106">
        <v>17</v>
      </c>
      <c r="E17" s="107">
        <f>IF($B$17=0,0,(IF(AND($B$17=D17),100,IF(OR(AND($B$17-D17=1),AND(D17-$B$17=1)),50,0))))</f>
        <v>0</v>
      </c>
      <c r="F17" s="106">
        <v>16</v>
      </c>
      <c r="G17" s="107">
        <f>IF($B$17=0,0,(IF(AND($B$17=F17),100,IF(OR(AND($B$17-F17=1),AND(F17-$B$17=1)),50,0))))</f>
        <v>0</v>
      </c>
      <c r="H17" s="106">
        <v>15</v>
      </c>
      <c r="I17" s="107">
        <f>IF($B$17=0,0,(IF(AND($B$17=H17),100,IF(OR(AND($B$17-H17=1),AND(H17-$B$17=1)),50,0))))</f>
        <v>0</v>
      </c>
      <c r="J17" s="106">
        <v>16</v>
      </c>
      <c r="K17" s="107">
        <f>IF($B$17=0,0,(IF(AND($B$17=J17),100,IF(OR(AND($B$17-J17=1),AND(J17-$B$17=1)),50,0))))</f>
        <v>0</v>
      </c>
      <c r="L17" s="106">
        <v>15</v>
      </c>
      <c r="M17" s="107">
        <f>IF($B$17=0,0,(IF(AND($B$17=L17),100,IF(OR(AND($B$17-L17=1),AND(L17-$B$17=1)),50,0))))</f>
        <v>0</v>
      </c>
      <c r="N17" s="106">
        <v>15</v>
      </c>
      <c r="O17" s="107">
        <f>IF($B$17=0,0,(IF(AND($B$17=N17),100,IF(OR(AND($B$17-N17=1),AND(N17-$B$17=1)),50,0))))</f>
        <v>0</v>
      </c>
      <c r="P17" s="106">
        <v>15</v>
      </c>
      <c r="Q17" s="107">
        <f>IF($B$17=0,0,(IF(AND($B$17=P17),100,IF(OR(AND($B$17-P17=1),AND(P17-$B$17=1)),50,0))))</f>
        <v>0</v>
      </c>
      <c r="R17" s="106">
        <v>15</v>
      </c>
      <c r="S17" s="107">
        <f>IF($B$17=0,0,(IF(AND($B$17=R17),100,IF(OR(AND($B$17-R17=1),AND(R17-$B$17=1)),50,0))))</f>
        <v>0</v>
      </c>
      <c r="T17" s="106">
        <v>15</v>
      </c>
      <c r="U17" s="209">
        <f>IF($B$17=0,0,(IF(AND($B$17=T17),100,IF(OR(AND($B$17-T17=1),AND(T17-$B$17=1)),50,0))))</f>
        <v>0</v>
      </c>
      <c r="V17" s="143"/>
      <c r="W17" s="144">
        <f>IF($B$17=0,0,(IF(AND($B$17=V17),100,IF(OR(AND($B$17-V17=1),AND(V17-$B$17=1)),50,0))))</f>
        <v>0</v>
      </c>
      <c r="X17" s="106"/>
      <c r="Y17" s="107">
        <f>IF($B$17=0,0,(IF(AND($B$17=X17),100,IF(OR(AND($B$17-X17=1),AND(X17-$B$17=1)),50,0))))</f>
        <v>0</v>
      </c>
      <c r="Z17" s="143"/>
      <c r="AA17" s="144">
        <f>IF($B$17=0,0,(IF(AND($B$17=Z17),100,IF(OR(AND($B$17-Z17=1),AND(Z17-$B$17=1)),50,0))))</f>
        <v>0</v>
      </c>
      <c r="AB17" s="98"/>
      <c r="AC17" s="99"/>
      <c r="AD17" s="99"/>
    </row>
    <row r="18" spans="1:30" ht="12.75" x14ac:dyDescent="0.25">
      <c r="A18" s="193" t="s">
        <v>37</v>
      </c>
      <c r="B18" s="211"/>
      <c r="C18" s="105"/>
      <c r="D18" s="108">
        <v>14</v>
      </c>
      <c r="E18" s="107">
        <f>IF($B$18=0,0,(IF(AND($B$18=D18),100,IF(OR(AND($B$18-D18=1),AND(D18-$B$18=1)),50,0))))</f>
        <v>0</v>
      </c>
      <c r="F18" s="106">
        <v>15</v>
      </c>
      <c r="G18" s="107">
        <f>IF($B$18=0,0,(IF(AND($B$18=F18),100,IF(OR(AND($B$18-F18=1),AND(F18-$B$18=1)),50,0))))</f>
        <v>0</v>
      </c>
      <c r="H18" s="106">
        <v>16</v>
      </c>
      <c r="I18" s="107">
        <f>IF($B$18=0,0,(IF(AND($B$18=H18),100,IF(OR(AND($B$18-H18=1),AND(H18-$B$18=1)),50,0))))</f>
        <v>0</v>
      </c>
      <c r="J18" s="106">
        <v>15</v>
      </c>
      <c r="K18" s="107">
        <f>IF($B$18=0,0,(IF(AND($B$18=J18),100,IF(OR(AND($B$18-J18=1),AND(J18-$B$18=1)),50,0))))</f>
        <v>0</v>
      </c>
      <c r="L18" s="108">
        <v>16</v>
      </c>
      <c r="M18" s="107">
        <f>IF($B$18=0,0,(IF(AND($B$18=L18),100,IF(OR(AND($B$18-L18=1),AND(L18-$B$18=1)),50,0))))</f>
        <v>0</v>
      </c>
      <c r="N18" s="108">
        <v>16</v>
      </c>
      <c r="O18" s="107">
        <f>IF($B$18=0,0,(IF(AND($B$18=N18),100,IF(OR(AND($B$18-N18=1),AND(N18-$B$18=1)),50,0))))</f>
        <v>0</v>
      </c>
      <c r="P18" s="108">
        <v>16</v>
      </c>
      <c r="Q18" s="107">
        <f>IF($B$18=0,0,(IF(AND($B$18=P18),100,IF(OR(AND($B$18-P18=1),AND(P18-$B$18=1)),50,0))))</f>
        <v>0</v>
      </c>
      <c r="R18" s="108">
        <v>16</v>
      </c>
      <c r="S18" s="107">
        <f>IF($B$18=0,0,(IF(AND($B$18=R18),100,IF(OR(AND($B$18-R18=1),AND(R18-$B$18=1)),50,0))))</f>
        <v>0</v>
      </c>
      <c r="T18" s="106">
        <v>16</v>
      </c>
      <c r="U18" s="209">
        <f>IF($B$18=0,0,(IF(AND($B$18=T18),100,IF(OR(AND($B$18-T18=1),AND(T18-$B$18=1)),50,0))))</f>
        <v>0</v>
      </c>
      <c r="V18" s="145"/>
      <c r="W18" s="144">
        <f>IF($B$18=0,0,(IF(AND($B$18=V18),100,IF(OR(AND($B$18-V18=1),AND(V18-$B$18=1)),50,0))))</f>
        <v>0</v>
      </c>
      <c r="X18" s="108"/>
      <c r="Y18" s="107">
        <f>IF($B$18=0,0,(IF(AND($B$18=X18),100,IF(OR(AND($B$18-X18=1),AND(X18-$B$18=1)),50,0))))</f>
        <v>0</v>
      </c>
      <c r="Z18" s="145"/>
      <c r="AA18" s="144">
        <f>IF($B$18=0,0,(IF(AND($B$18=Z18),100,IF(OR(AND($B$18-Z18=1),AND(Z18-$B$18=1)),50,0))))</f>
        <v>0</v>
      </c>
      <c r="AB18" s="98"/>
      <c r="AC18" s="99"/>
      <c r="AD18" s="99"/>
    </row>
    <row r="19" spans="1:30" ht="12.75" x14ac:dyDescent="0.25">
      <c r="A19" s="193" t="s">
        <v>96</v>
      </c>
      <c r="B19" s="211"/>
      <c r="C19" s="105"/>
      <c r="D19" s="108">
        <v>13</v>
      </c>
      <c r="E19" s="107">
        <f>IF($B$19=0,0,(IF(AND($B$19=D19),100,IF(OR(AND($B$19-D19=1),AND(D19-$B$19=1)),50,0))))</f>
        <v>0</v>
      </c>
      <c r="F19" s="106">
        <v>14</v>
      </c>
      <c r="G19" s="107">
        <f>IF($B$19=0,0,(IF(AND($B$19=F19),100,IF(OR(AND($B$19-F19=1),AND(F19-$B$19=1)),50,0))))</f>
        <v>0</v>
      </c>
      <c r="H19" s="106">
        <v>14</v>
      </c>
      <c r="I19" s="107">
        <f>IF($B$19=0,0,(IF(AND($B$19=H19),100,IF(OR(AND($B$19-H19=1),AND(H19-$B$19=1)),50,0))))</f>
        <v>0</v>
      </c>
      <c r="J19" s="106">
        <v>13</v>
      </c>
      <c r="K19" s="107">
        <f>IF($B$19=0,0,(IF(AND($B$19=J19),100,IF(OR(AND($B$19-J19=1),AND(J19-$B$19=1)),50,0))))</f>
        <v>0</v>
      </c>
      <c r="L19" s="108">
        <v>14</v>
      </c>
      <c r="M19" s="107">
        <f>IF($B$19=0,0,(IF(AND($B$19=L19),100,IF(OR(AND($B$19-L19=1),AND(L19-$B$19=1)),50,0))))</f>
        <v>0</v>
      </c>
      <c r="N19" s="108">
        <v>13</v>
      </c>
      <c r="O19" s="107">
        <f>IF($B$19=0,0,(IF(AND($B$19=N19),100,IF(OR(AND($B$19-N19=1),AND(N19-$B$19=1)),50,0))))</f>
        <v>0</v>
      </c>
      <c r="P19" s="108">
        <v>14</v>
      </c>
      <c r="Q19" s="107">
        <f>IF($B$19=0,0,(IF(AND($B$19=P19),100,IF(OR(AND($B$19-P19=1),AND(P19-$B$19=1)),50,0))))</f>
        <v>0</v>
      </c>
      <c r="R19" s="108">
        <v>14</v>
      </c>
      <c r="S19" s="107">
        <f>IF($B$19=0,0,(IF(AND($B$19=R19),100,IF(OR(AND($B$19-R19=1),AND(R19-$B$19=1)),50,0))))</f>
        <v>0</v>
      </c>
      <c r="T19" s="106">
        <v>14</v>
      </c>
      <c r="U19" s="209">
        <f>IF($B$19=0,0,(IF(AND($B$19=T19),100,IF(OR(AND($B$19-T19=1),AND(T19-$B$19=1)),50,0))))</f>
        <v>0</v>
      </c>
      <c r="V19" s="145"/>
      <c r="W19" s="144">
        <f>IF($B$19=0,0,(IF(AND($B$19=V19),100,IF(OR(AND($B$19-V19=1),AND(V19-$B$19=1)),50,0))))</f>
        <v>0</v>
      </c>
      <c r="X19" s="108"/>
      <c r="Y19" s="107">
        <f>IF($B$19=0,0,(IF(AND($B$19=X19),100,IF(OR(AND($B$19-X19=1),AND(X19-$B$19=1)),50,0))))</f>
        <v>0</v>
      </c>
      <c r="Z19" s="145"/>
      <c r="AA19" s="144">
        <f>IF($B$19=0,0,(IF(AND($B$19=Z19),100,IF(OR(AND($B$19-Z19=1),AND(Z19-$B$19=1)),50,0))))</f>
        <v>0</v>
      </c>
      <c r="AB19" s="98"/>
      <c r="AC19" s="99"/>
      <c r="AD19" s="99"/>
    </row>
    <row r="20" spans="1:30" ht="12.75" x14ac:dyDescent="0.25">
      <c r="A20" s="193" t="s">
        <v>111</v>
      </c>
      <c r="B20" s="211"/>
      <c r="C20" s="105"/>
      <c r="D20" s="108">
        <v>15</v>
      </c>
      <c r="E20" s="107">
        <f>IF($B$20=0,0,(IF(AND($B$20=D20),100,IF(OR(AND($B$20-D20=1),AND(D20-$B$20=1)),50,0))))</f>
        <v>0</v>
      </c>
      <c r="F20" s="106">
        <v>17</v>
      </c>
      <c r="G20" s="107">
        <f>IF($B$20=0,0,(IF(AND($B$20=F20),100,IF(OR(AND($B$20-F20=1),AND(F20-$B$20=1)),50,0))))</f>
        <v>0</v>
      </c>
      <c r="H20" s="106">
        <v>17</v>
      </c>
      <c r="I20" s="107">
        <f>IF($B$20=0,0,(IF(AND($B$20=H20),100,IF(OR(AND($B$20-H20=1),AND(H20-$B$20=1)),50,0))))</f>
        <v>0</v>
      </c>
      <c r="J20" s="106">
        <v>17</v>
      </c>
      <c r="K20" s="107">
        <f>IF($B$20=0,0,(IF(AND($B$20=J20),100,IF(OR(AND($B$20-J20=1),AND(J20-$B$20=1)),50,0))))</f>
        <v>0</v>
      </c>
      <c r="L20" s="108">
        <v>17</v>
      </c>
      <c r="M20" s="107">
        <f>IF($B$20=0,0,(IF(AND($B$20=L20),100,IF(OR(AND($B$20-L20=1),AND(L20-$B$20=1)),50,0))))</f>
        <v>0</v>
      </c>
      <c r="N20" s="108">
        <v>17</v>
      </c>
      <c r="O20" s="107">
        <f>IF($B$20=0,0,(IF(AND($B$20=N20),100,IF(OR(AND($B$20-N20=1),AND(N20-$B$20=1)),50,0))))</f>
        <v>0</v>
      </c>
      <c r="P20" s="108">
        <v>18</v>
      </c>
      <c r="Q20" s="107">
        <f>IF($B$20=0,0,(IF(AND($B$20=P20),100,IF(OR(AND($B$20-P20=1),AND(P20-$B$20=1)),50,0))))</f>
        <v>0</v>
      </c>
      <c r="R20" s="108">
        <v>18</v>
      </c>
      <c r="S20" s="107">
        <f>IF($B$20=0,0,(IF(AND($B$20=R20),100,IF(OR(AND($B$20-R20=1),AND(R20-$B$20=1)),50,0))))</f>
        <v>0</v>
      </c>
      <c r="T20" s="106">
        <v>17</v>
      </c>
      <c r="U20" s="209">
        <f>IF($B$20=0,0,(IF(AND($B$20=T20),100,IF(OR(AND($B$20-T20=1),AND(T20-$B$20=1)),50,0))))</f>
        <v>0</v>
      </c>
      <c r="V20" s="145"/>
      <c r="W20" s="144">
        <f>IF($B$20=0,0,(IF(AND($B$20=V20),100,IF(OR(AND($B$20-V20=1),AND(V20-$B$20=1)),50,0))))</f>
        <v>0</v>
      </c>
      <c r="X20" s="108"/>
      <c r="Y20" s="107">
        <f>IF($B$20=0,0,(IF(AND($B$20=X20),100,IF(OR(AND($B$20-X20=1),AND(X20-$B$20=1)),50,0))))</f>
        <v>0</v>
      </c>
      <c r="Z20" s="145"/>
      <c r="AA20" s="144">
        <f>IF($B$20=0,0,(IF(AND($B$20=Z20),100,IF(OR(AND($B$20-Z20=1),AND(Z20-$B$20=1)),50,0))))</f>
        <v>0</v>
      </c>
      <c r="AB20" s="98"/>
      <c r="AC20" s="99"/>
      <c r="AD20" s="99"/>
    </row>
    <row r="21" spans="1:30" ht="12.75" x14ac:dyDescent="0.25">
      <c r="A21" s="194" t="s">
        <v>112</v>
      </c>
      <c r="B21" s="217"/>
      <c r="C21" s="105"/>
      <c r="D21" s="153">
        <v>18</v>
      </c>
      <c r="E21" s="107">
        <f>IF($B$21=0,0,(IF(AND($B$21=D21),100,IF(OR(AND($B$21-D21=1),AND(D21-$B$21=1)),50,0))))</f>
        <v>0</v>
      </c>
      <c r="F21" s="106">
        <v>18</v>
      </c>
      <c r="G21" s="107">
        <f>IF($B$21=0,0,(IF(AND($B$21=F21),100,IF(OR(AND($B$21-F21=1),AND(F21-$B$21=1)),50,0))))</f>
        <v>0</v>
      </c>
      <c r="H21" s="106">
        <v>18</v>
      </c>
      <c r="I21" s="107">
        <f>IF($B$21=0,0,(IF(AND($B$21=H21),100,IF(OR(AND($B$21-H21=1),AND(H21-$B$21=1)),50,0))))</f>
        <v>0</v>
      </c>
      <c r="J21" s="106">
        <v>18</v>
      </c>
      <c r="K21" s="107">
        <f>IF($B$21=0,0,(IF(AND($B$21=J21),100,IF(OR(AND($B$21-J21=1),AND(J21-$B$21=1)),50,0))))</f>
        <v>0</v>
      </c>
      <c r="L21" s="153">
        <v>18</v>
      </c>
      <c r="M21" s="107">
        <f>IF($B$21=0,0,(IF(AND($B$21=L21),100,IF(OR(AND($B$21-L21=1),AND(L21-$B$21=1)),50,0))))</f>
        <v>0</v>
      </c>
      <c r="N21" s="153">
        <v>18</v>
      </c>
      <c r="O21" s="107">
        <f>IF($B$21=0,0,(IF(AND($B$21=N21),100,IF(OR(AND($B$21-N21=1),AND(N21-$B$21=1)),50,0))))</f>
        <v>0</v>
      </c>
      <c r="P21" s="153">
        <v>17</v>
      </c>
      <c r="Q21" s="107">
        <f>IF($B$21=0,0,(IF(AND($B$21=P21),100,IF(OR(AND($B$21-P21=1),AND(P21-$B$21=1)),50,0))))</f>
        <v>0</v>
      </c>
      <c r="R21" s="153">
        <v>17</v>
      </c>
      <c r="S21" s="107">
        <f>IF($B$21=0,0,(IF(AND($B$21=R21),100,IF(OR(AND($B$21-R21=1),AND(R21-$B$21=1)),50,0))))</f>
        <v>0</v>
      </c>
      <c r="T21" s="106">
        <v>18</v>
      </c>
      <c r="U21" s="209">
        <f>IF($B$21=0,0,(IF(AND($B$21=T21),100,IF(OR(AND($B$21-T21=1),AND(T21-$B$21=1)),50,0))))</f>
        <v>0</v>
      </c>
      <c r="V21" s="145"/>
      <c r="W21" s="144">
        <f>IF($B$21=0,0,(IF(AND($B$21=V21),100,IF(OR(AND($B$21-V21=1),AND(V21-$B$21=1)),50,0))))</f>
        <v>0</v>
      </c>
      <c r="X21" s="153"/>
      <c r="Y21" s="107">
        <f>IF($B$21=0,0,(IF(AND($B$21=X21),100,IF(OR(AND($B$21-X21=1),AND(X21-$B$21=1)),50,0))))</f>
        <v>0</v>
      </c>
      <c r="Z21" s="145"/>
      <c r="AA21" s="144">
        <f>IF($B$21=0,0,(IF(AND($B$21=Z21),100,IF(OR(AND($B$21-Z21=1),AND(Z21-$B$21=1)),50,0))))</f>
        <v>0</v>
      </c>
      <c r="AB21" s="98"/>
      <c r="AC21" s="99"/>
      <c r="AD21" s="99"/>
    </row>
    <row r="22" spans="1:30" ht="9" customHeight="1" x14ac:dyDescent="0.25">
      <c r="A22" s="110"/>
      <c r="B22" s="111"/>
      <c r="C22" s="112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210"/>
      <c r="V22" s="146"/>
      <c r="W22" s="147"/>
      <c r="X22" s="73"/>
      <c r="Y22" s="114"/>
      <c r="Z22" s="146"/>
      <c r="AA22" s="147"/>
      <c r="AB22" s="98"/>
      <c r="AC22" s="99"/>
      <c r="AD22" s="99"/>
    </row>
    <row r="23" spans="1:30" s="11" customFormat="1" ht="13.5" customHeight="1" x14ac:dyDescent="0.25">
      <c r="A23" s="162" t="s">
        <v>12</v>
      </c>
      <c r="B23" s="163"/>
      <c r="C23" s="164"/>
      <c r="D23" s="266">
        <f>SUM(E4:E21)</f>
        <v>0</v>
      </c>
      <c r="E23" s="259"/>
      <c r="F23" s="266">
        <f>SUM(G4:G21)</f>
        <v>0</v>
      </c>
      <c r="G23" s="259"/>
      <c r="H23" s="266">
        <f>SUM(I4:I21)</f>
        <v>0</v>
      </c>
      <c r="I23" s="259"/>
      <c r="J23" s="266">
        <f>SUM(K4:K21)</f>
        <v>0</v>
      </c>
      <c r="K23" s="259"/>
      <c r="L23" s="266">
        <f>SUM(M4:M21)</f>
        <v>0</v>
      </c>
      <c r="M23" s="259"/>
      <c r="N23" s="266">
        <f>SUM(O4:O21)</f>
        <v>0</v>
      </c>
      <c r="O23" s="259"/>
      <c r="P23" s="266">
        <f>SUM(Q4:Q21)</f>
        <v>0</v>
      </c>
      <c r="Q23" s="259"/>
      <c r="R23" s="266">
        <f>SUM(S4:S21)</f>
        <v>0</v>
      </c>
      <c r="S23" s="259"/>
      <c r="T23" s="266">
        <f>SUM(U4:U21)</f>
        <v>0</v>
      </c>
      <c r="U23" s="267"/>
      <c r="V23" s="265">
        <f>SUM(W4:W21)</f>
        <v>0</v>
      </c>
      <c r="W23" s="265"/>
      <c r="X23" s="258">
        <f>SUM(Y4:Y21)</f>
        <v>0</v>
      </c>
      <c r="Y23" s="259"/>
      <c r="Z23" s="265">
        <f>SUM(AA4:AA21)</f>
        <v>0</v>
      </c>
      <c r="AA23" s="265"/>
      <c r="AB23" s="100"/>
      <c r="AC23" s="100"/>
      <c r="AD23" s="100"/>
    </row>
    <row r="24" spans="1:30" ht="8.25" customHeight="1" x14ac:dyDescent="0.25">
      <c r="A24" s="101"/>
      <c r="B24" s="102"/>
      <c r="C24" s="102"/>
      <c r="D24" s="101"/>
      <c r="E24" s="103"/>
      <c r="F24" s="101"/>
      <c r="G24" s="103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41"/>
      <c r="W24" s="142"/>
      <c r="X24" s="101"/>
      <c r="Y24" s="103"/>
      <c r="Z24" s="62"/>
      <c r="AA24" s="62"/>
      <c r="AB24" s="98"/>
      <c r="AC24" s="99"/>
      <c r="AD24" s="99"/>
    </row>
    <row r="25" spans="1:30" ht="12.75" x14ac:dyDescent="0.25">
      <c r="A25" s="62"/>
      <c r="B25" s="99"/>
      <c r="C25" s="99"/>
      <c r="D25" s="62"/>
      <c r="E25" s="104"/>
      <c r="F25" s="62"/>
      <c r="G25" s="104"/>
      <c r="H25" s="62"/>
      <c r="I25" s="104"/>
      <c r="J25" s="62"/>
      <c r="K25" s="104"/>
      <c r="L25" s="62"/>
      <c r="M25" s="104"/>
      <c r="N25" s="62"/>
      <c r="O25" s="104"/>
      <c r="P25" s="62"/>
      <c r="Q25" s="104"/>
      <c r="R25" s="62"/>
      <c r="S25" s="104"/>
      <c r="T25" s="62"/>
      <c r="U25" s="104"/>
      <c r="V25" s="141">
        <f>SUM(V4:V21)</f>
        <v>0</v>
      </c>
      <c r="W25" s="142"/>
      <c r="X25" s="62"/>
      <c r="Y25" s="104"/>
      <c r="Z25" s="141"/>
      <c r="AA25" s="142"/>
      <c r="AB25" s="99"/>
      <c r="AC25" s="99"/>
      <c r="AD25" s="99"/>
    </row>
    <row r="26" spans="1:30" ht="12.75" x14ac:dyDescent="0.25">
      <c r="A26" s="62"/>
      <c r="B26" s="99"/>
      <c r="C26" s="99"/>
      <c r="D26" s="62"/>
      <c r="E26" s="104"/>
      <c r="F26" s="62"/>
      <c r="G26" s="104"/>
      <c r="H26" s="62"/>
      <c r="I26" s="104"/>
      <c r="J26" s="62"/>
      <c r="K26" s="104"/>
      <c r="L26" s="62"/>
      <c r="M26" s="104"/>
      <c r="N26" s="62"/>
      <c r="O26" s="104"/>
      <c r="P26" s="62"/>
      <c r="Q26" s="104"/>
      <c r="R26" s="62"/>
      <c r="S26" s="104"/>
      <c r="T26" s="62"/>
      <c r="U26" s="104"/>
      <c r="V26" s="141"/>
      <c r="W26" s="142"/>
      <c r="X26" s="62"/>
      <c r="Y26" s="104"/>
      <c r="Z26" s="141"/>
      <c r="AA26" s="142"/>
      <c r="AB26" s="98"/>
      <c r="AC26" s="99"/>
      <c r="AD26" s="99"/>
    </row>
    <row r="27" spans="1:30" ht="12.75" x14ac:dyDescent="0.25">
      <c r="A27" s="62"/>
      <c r="B27" s="99"/>
      <c r="C27" s="99"/>
      <c r="D27" s="62"/>
      <c r="E27" s="104"/>
      <c r="F27" s="62"/>
      <c r="G27" s="104"/>
      <c r="H27" s="62"/>
      <c r="I27" s="104"/>
      <c r="J27" s="62"/>
      <c r="K27" s="104"/>
      <c r="L27" s="62"/>
      <c r="M27" s="104"/>
      <c r="N27" s="62"/>
      <c r="O27" s="104"/>
      <c r="P27" s="62"/>
      <c r="Q27" s="104"/>
      <c r="R27" s="62"/>
      <c r="S27" s="104"/>
      <c r="T27" s="62"/>
      <c r="U27" s="104"/>
      <c r="V27" s="141"/>
      <c r="W27" s="142"/>
      <c r="X27" s="62"/>
      <c r="Y27" s="104"/>
      <c r="Z27" s="141"/>
      <c r="AA27" s="142"/>
      <c r="AB27" s="98"/>
      <c r="AC27" s="99"/>
      <c r="AD27" s="99"/>
    </row>
    <row r="28" spans="1:30" ht="12.75" x14ac:dyDescent="0.25">
      <c r="A28" s="62"/>
      <c r="B28" s="99"/>
      <c r="C28" s="99"/>
      <c r="D28" s="62"/>
      <c r="E28" s="104"/>
      <c r="F28" s="62"/>
      <c r="G28" s="104"/>
      <c r="H28" s="62"/>
      <c r="I28" s="104"/>
      <c r="J28" s="62"/>
      <c r="K28" s="104"/>
      <c r="L28" s="62"/>
      <c r="M28" s="104"/>
      <c r="N28" s="62"/>
      <c r="O28" s="104"/>
      <c r="P28" s="62"/>
      <c r="Q28" s="104"/>
      <c r="R28" s="62"/>
      <c r="S28" s="104"/>
      <c r="T28" s="62"/>
      <c r="U28" s="104"/>
      <c r="V28" s="62"/>
      <c r="W28" s="104"/>
      <c r="X28" s="62"/>
      <c r="Y28" s="104"/>
      <c r="Z28" s="141"/>
      <c r="AA28" s="142"/>
      <c r="AB28" s="98"/>
      <c r="AC28" s="99"/>
      <c r="AD28" s="99"/>
    </row>
    <row r="29" spans="1:30" ht="12.75" x14ac:dyDescent="0.25">
      <c r="A29" s="62"/>
      <c r="B29" s="99"/>
      <c r="C29" s="99"/>
      <c r="D29" s="62"/>
      <c r="E29" s="104"/>
      <c r="F29" s="62"/>
      <c r="G29" s="104"/>
      <c r="H29" s="62"/>
      <c r="I29" s="104"/>
      <c r="J29" s="62"/>
      <c r="K29" s="104"/>
      <c r="L29" s="62"/>
      <c r="M29" s="104"/>
      <c r="N29" s="62"/>
      <c r="O29" s="104"/>
      <c r="P29" s="62"/>
      <c r="Q29" s="104"/>
      <c r="R29" s="62"/>
      <c r="S29" s="104"/>
      <c r="T29" s="62"/>
      <c r="U29" s="104"/>
      <c r="V29" s="62"/>
      <c r="W29" s="104"/>
      <c r="X29" s="62"/>
      <c r="Y29" s="104"/>
      <c r="Z29" s="141"/>
      <c r="AA29" s="142"/>
      <c r="AB29" s="98"/>
      <c r="AC29" s="99"/>
      <c r="AD29" s="99"/>
    </row>
    <row r="30" spans="1:30" ht="12.75" x14ac:dyDescent="0.25">
      <c r="A30" s="62"/>
      <c r="B30" s="99"/>
      <c r="C30" s="99"/>
      <c r="D30" s="62"/>
      <c r="E30" s="104"/>
      <c r="F30" s="62"/>
      <c r="G30" s="104"/>
      <c r="H30" s="62"/>
      <c r="I30" s="104"/>
      <c r="J30" s="62"/>
      <c r="K30" s="104"/>
      <c r="L30" s="62"/>
      <c r="M30" s="104"/>
      <c r="N30" s="62"/>
      <c r="O30" s="104"/>
      <c r="P30" s="62"/>
      <c r="Q30" s="104"/>
      <c r="R30" s="62"/>
      <c r="S30" s="104"/>
      <c r="T30" s="62"/>
      <c r="U30" s="104"/>
      <c r="V30" s="62"/>
      <c r="W30" s="104"/>
      <c r="X30" s="62"/>
      <c r="Y30" s="104"/>
      <c r="Z30" s="141"/>
      <c r="AA30" s="142"/>
      <c r="AB30" s="98"/>
      <c r="AC30" s="99"/>
      <c r="AD30" s="99"/>
    </row>
    <row r="31" spans="1:30" ht="12.75" x14ac:dyDescent="0.25">
      <c r="A31" s="62"/>
      <c r="B31" s="99"/>
      <c r="C31" s="99"/>
      <c r="D31" s="62"/>
      <c r="E31" s="104"/>
      <c r="F31" s="62"/>
      <c r="G31" s="104"/>
      <c r="H31" s="62"/>
      <c r="I31" s="104"/>
      <c r="J31" s="62"/>
      <c r="K31" s="104"/>
      <c r="L31" s="62"/>
      <c r="M31" s="104"/>
      <c r="N31" s="62"/>
      <c r="O31" s="104"/>
      <c r="P31" s="62"/>
      <c r="Q31" s="104"/>
      <c r="R31" s="62"/>
      <c r="S31" s="104"/>
      <c r="T31" s="62"/>
      <c r="U31" s="104"/>
      <c r="V31" s="62"/>
      <c r="W31" s="104"/>
      <c r="X31" s="62"/>
      <c r="Y31" s="104"/>
      <c r="Z31" s="141"/>
      <c r="AA31" s="142"/>
      <c r="AB31" s="98"/>
      <c r="AC31" s="99"/>
      <c r="AD31" s="99"/>
    </row>
    <row r="32" spans="1:30" ht="12.75" x14ac:dyDescent="0.25">
      <c r="A32" s="62"/>
      <c r="B32" s="99"/>
      <c r="C32" s="99"/>
      <c r="D32" s="62"/>
      <c r="E32" s="104"/>
      <c r="F32" s="62"/>
      <c r="G32" s="104"/>
      <c r="H32" s="62"/>
      <c r="I32" s="104"/>
      <c r="J32" s="62"/>
      <c r="K32" s="104"/>
      <c r="L32" s="62"/>
      <c r="M32" s="104"/>
      <c r="N32" s="62"/>
      <c r="O32" s="104"/>
      <c r="P32" s="62"/>
      <c r="Q32" s="104"/>
      <c r="R32" s="62"/>
      <c r="S32" s="104"/>
      <c r="T32" s="62"/>
      <c r="U32" s="104"/>
      <c r="V32" s="62"/>
      <c r="W32" s="104"/>
      <c r="X32" s="62"/>
      <c r="Y32" s="104"/>
      <c r="Z32" s="141"/>
      <c r="AA32" s="142"/>
      <c r="AB32" s="98"/>
      <c r="AC32" s="99"/>
      <c r="AD32" s="99"/>
    </row>
    <row r="33" spans="1:30" ht="12.75" x14ac:dyDescent="0.25">
      <c r="A33" s="62"/>
      <c r="B33" s="99"/>
      <c r="C33" s="99"/>
      <c r="D33" s="62"/>
      <c r="E33" s="104"/>
      <c r="F33" s="62"/>
      <c r="G33" s="104"/>
      <c r="H33" s="62"/>
      <c r="I33" s="104"/>
      <c r="J33" s="62"/>
      <c r="K33" s="104"/>
      <c r="L33" s="62"/>
      <c r="M33" s="104"/>
      <c r="N33" s="62"/>
      <c r="O33" s="104"/>
      <c r="P33" s="62"/>
      <c r="Q33" s="104"/>
      <c r="R33" s="62"/>
      <c r="S33" s="104"/>
      <c r="T33" s="62"/>
      <c r="U33" s="104"/>
      <c r="V33" s="62"/>
      <c r="W33" s="104"/>
      <c r="X33" s="62"/>
      <c r="Y33" s="104"/>
      <c r="Z33" s="141"/>
      <c r="AA33" s="142"/>
      <c r="AB33" s="98"/>
      <c r="AC33" s="99"/>
      <c r="AD33" s="99"/>
    </row>
    <row r="34" spans="1:30" ht="12.75" x14ac:dyDescent="0.25">
      <c r="A34" s="62"/>
      <c r="B34" s="99"/>
      <c r="C34" s="99"/>
      <c r="D34" s="62"/>
      <c r="E34" s="104"/>
      <c r="F34" s="62"/>
      <c r="G34" s="104"/>
      <c r="H34" s="62"/>
      <c r="I34" s="104"/>
      <c r="J34" s="62"/>
      <c r="K34" s="104"/>
      <c r="L34" s="62"/>
      <c r="M34" s="104"/>
      <c r="N34" s="62"/>
      <c r="O34" s="104"/>
      <c r="P34" s="62"/>
      <c r="Q34" s="104"/>
      <c r="R34" s="62"/>
      <c r="S34" s="104"/>
      <c r="T34" s="62"/>
      <c r="U34" s="104"/>
      <c r="V34" s="62"/>
      <c r="W34" s="104"/>
      <c r="X34" s="62"/>
      <c r="Y34" s="104"/>
      <c r="Z34" s="141"/>
      <c r="AA34" s="142"/>
      <c r="AB34" s="98"/>
      <c r="AC34" s="99"/>
      <c r="AD34" s="99"/>
    </row>
    <row r="35" spans="1:30" ht="12.75" x14ac:dyDescent="0.25">
      <c r="A35" s="62"/>
      <c r="B35" s="99"/>
      <c r="C35" s="99"/>
      <c r="D35" s="62"/>
      <c r="E35" s="104"/>
      <c r="F35" s="62"/>
      <c r="G35" s="104"/>
      <c r="H35" s="62"/>
      <c r="I35" s="104"/>
      <c r="J35" s="62"/>
      <c r="K35" s="104"/>
      <c r="L35" s="62"/>
      <c r="M35" s="104"/>
      <c r="N35" s="62"/>
      <c r="O35" s="104"/>
      <c r="P35" s="62"/>
      <c r="Q35" s="104"/>
      <c r="R35" s="62"/>
      <c r="S35" s="104"/>
      <c r="T35" s="62"/>
      <c r="U35" s="104"/>
      <c r="V35" s="62"/>
      <c r="W35" s="104"/>
      <c r="X35" s="62"/>
      <c r="Y35" s="104"/>
      <c r="Z35" s="141"/>
      <c r="AA35" s="142"/>
      <c r="AB35" s="98"/>
      <c r="AC35" s="99"/>
      <c r="AD35" s="99"/>
    </row>
    <row r="36" spans="1:30" ht="12.75" x14ac:dyDescent="0.25">
      <c r="A36" s="62"/>
      <c r="B36" s="99"/>
      <c r="C36" s="99"/>
      <c r="D36" s="62"/>
      <c r="E36" s="104"/>
      <c r="F36" s="62"/>
      <c r="G36" s="104"/>
      <c r="H36" s="62"/>
      <c r="I36" s="104"/>
      <c r="J36" s="62"/>
      <c r="K36" s="104"/>
      <c r="L36" s="62"/>
      <c r="M36" s="104"/>
      <c r="N36" s="62"/>
      <c r="O36" s="104"/>
      <c r="P36" s="62"/>
      <c r="Q36" s="104"/>
      <c r="R36" s="62"/>
      <c r="S36" s="104"/>
      <c r="T36" s="62"/>
      <c r="U36" s="104"/>
      <c r="V36" s="62"/>
      <c r="W36" s="104"/>
      <c r="X36" s="62"/>
      <c r="Y36" s="104"/>
      <c r="Z36" s="141"/>
      <c r="AA36" s="142"/>
      <c r="AB36" s="98"/>
      <c r="AC36" s="99"/>
      <c r="AD36" s="99"/>
    </row>
    <row r="37" spans="1:30" ht="12.75" x14ac:dyDescent="0.25">
      <c r="A37" s="62"/>
      <c r="B37" s="99"/>
      <c r="C37" s="99"/>
      <c r="D37" s="62"/>
      <c r="E37" s="104"/>
      <c r="F37" s="62"/>
      <c r="G37" s="104"/>
      <c r="H37" s="62"/>
      <c r="I37" s="104"/>
      <c r="J37" s="62"/>
      <c r="K37" s="104"/>
      <c r="L37" s="62"/>
      <c r="M37" s="104"/>
      <c r="N37" s="62"/>
      <c r="O37" s="104"/>
      <c r="P37" s="62"/>
      <c r="Q37" s="104"/>
      <c r="R37" s="62"/>
      <c r="S37" s="104"/>
      <c r="T37" s="62"/>
      <c r="U37" s="104"/>
      <c r="V37" s="62"/>
      <c r="W37" s="104"/>
      <c r="X37" s="62"/>
      <c r="Y37" s="104"/>
      <c r="Z37" s="141"/>
      <c r="AA37" s="142"/>
      <c r="AB37" s="98"/>
      <c r="AC37" s="99"/>
      <c r="AD37" s="99"/>
    </row>
    <row r="38" spans="1:30" ht="12.75" x14ac:dyDescent="0.25">
      <c r="A38" s="62"/>
      <c r="B38" s="99"/>
      <c r="C38" s="99"/>
      <c r="D38" s="62"/>
      <c r="E38" s="104"/>
      <c r="F38" s="62"/>
      <c r="G38" s="104"/>
      <c r="H38" s="62"/>
      <c r="I38" s="104"/>
      <c r="J38" s="62"/>
      <c r="K38" s="104"/>
      <c r="L38" s="62"/>
      <c r="M38" s="104"/>
      <c r="N38" s="62"/>
      <c r="O38" s="104"/>
      <c r="P38" s="62"/>
      <c r="Q38" s="104"/>
      <c r="R38" s="62"/>
      <c r="S38" s="104"/>
      <c r="T38" s="62"/>
      <c r="U38" s="104"/>
      <c r="V38" s="62"/>
      <c r="W38" s="104"/>
      <c r="X38" s="62"/>
      <c r="Y38" s="104"/>
      <c r="Z38" s="141"/>
      <c r="AA38" s="142"/>
      <c r="AB38" s="98"/>
      <c r="AC38" s="99"/>
      <c r="AD38" s="99"/>
    </row>
    <row r="39" spans="1:30" ht="12.75" x14ac:dyDescent="0.25">
      <c r="A39" s="62"/>
      <c r="B39" s="99"/>
      <c r="C39" s="99"/>
      <c r="D39" s="62"/>
      <c r="E39" s="104"/>
      <c r="F39" s="62"/>
      <c r="G39" s="104"/>
      <c r="H39" s="62"/>
      <c r="I39" s="104"/>
      <c r="J39" s="62"/>
      <c r="K39" s="104"/>
      <c r="L39" s="62"/>
      <c r="M39" s="104"/>
      <c r="N39" s="62"/>
      <c r="O39" s="104"/>
      <c r="P39" s="62"/>
      <c r="Q39" s="104"/>
      <c r="R39" s="62"/>
      <c r="S39" s="104"/>
      <c r="T39" s="62"/>
      <c r="U39" s="104"/>
      <c r="V39" s="62"/>
      <c r="W39" s="104"/>
      <c r="X39" s="62"/>
      <c r="Y39" s="104"/>
      <c r="Z39" s="141"/>
      <c r="AA39" s="142"/>
      <c r="AB39" s="98"/>
      <c r="AC39" s="99"/>
      <c r="AD39" s="99"/>
    </row>
    <row r="40" spans="1:30" ht="12.75" x14ac:dyDescent="0.25">
      <c r="A40" s="62"/>
      <c r="B40" s="99"/>
      <c r="C40" s="99"/>
      <c r="D40" s="62"/>
      <c r="E40" s="104"/>
      <c r="F40" s="62"/>
      <c r="G40" s="104"/>
      <c r="H40" s="62"/>
      <c r="I40" s="104"/>
      <c r="J40" s="62"/>
      <c r="K40" s="104"/>
      <c r="L40" s="62"/>
      <c r="M40" s="104"/>
      <c r="N40" s="62"/>
      <c r="O40" s="104"/>
      <c r="P40" s="62"/>
      <c r="Q40" s="104"/>
      <c r="R40" s="62"/>
      <c r="S40" s="104"/>
      <c r="T40" s="62"/>
      <c r="U40" s="104"/>
      <c r="V40" s="62"/>
      <c r="W40" s="104"/>
      <c r="X40" s="62"/>
      <c r="Y40" s="104"/>
      <c r="Z40" s="141"/>
      <c r="AA40" s="142"/>
      <c r="AB40" s="98"/>
      <c r="AC40" s="99"/>
      <c r="AD40" s="99"/>
    </row>
    <row r="41" spans="1:30" ht="12.75" x14ac:dyDescent="0.25">
      <c r="A41" s="62"/>
      <c r="B41" s="99"/>
      <c r="C41" s="99"/>
      <c r="D41" s="62"/>
      <c r="E41" s="104"/>
      <c r="F41" s="62"/>
      <c r="G41" s="104"/>
      <c r="H41" s="62"/>
      <c r="I41" s="104"/>
      <c r="J41" s="62"/>
      <c r="K41" s="104"/>
      <c r="L41" s="62"/>
      <c r="M41" s="104"/>
      <c r="N41" s="62"/>
      <c r="O41" s="104"/>
      <c r="P41" s="62"/>
      <c r="Q41" s="104"/>
      <c r="R41" s="62"/>
      <c r="S41" s="104"/>
      <c r="T41" s="62"/>
      <c r="U41" s="104"/>
      <c r="V41" s="62"/>
      <c r="W41" s="104"/>
      <c r="X41" s="62"/>
      <c r="Y41" s="104"/>
      <c r="Z41" s="141"/>
      <c r="AA41" s="142"/>
      <c r="AB41" s="98"/>
      <c r="AC41" s="99"/>
      <c r="AD41" s="99"/>
    </row>
    <row r="42" spans="1:30" ht="12.75" x14ac:dyDescent="0.25">
      <c r="A42" s="62"/>
      <c r="B42" s="99"/>
      <c r="C42" s="99"/>
      <c r="D42" s="62"/>
      <c r="E42" s="104"/>
      <c r="F42" s="62"/>
      <c r="G42" s="104"/>
      <c r="H42" s="62"/>
      <c r="I42" s="104"/>
      <c r="J42" s="62"/>
      <c r="K42" s="104"/>
      <c r="L42" s="62"/>
      <c r="M42" s="104"/>
      <c r="N42" s="62"/>
      <c r="O42" s="104"/>
      <c r="P42" s="62"/>
      <c r="Q42" s="104"/>
      <c r="R42" s="62"/>
      <c r="S42" s="104"/>
      <c r="T42" s="62"/>
      <c r="U42" s="104"/>
      <c r="V42" s="62"/>
      <c r="W42" s="104"/>
      <c r="X42" s="62"/>
      <c r="Y42" s="104"/>
      <c r="Z42" s="141"/>
      <c r="AA42" s="142"/>
      <c r="AB42" s="98"/>
      <c r="AC42" s="99"/>
      <c r="AD42" s="99"/>
    </row>
    <row r="43" spans="1:30" ht="12.75" x14ac:dyDescent="0.25">
      <c r="A43" s="62"/>
      <c r="B43" s="99"/>
      <c r="C43" s="99"/>
      <c r="D43" s="62"/>
      <c r="E43" s="104"/>
      <c r="F43" s="62"/>
      <c r="G43" s="104"/>
      <c r="H43" s="62"/>
      <c r="I43" s="104"/>
      <c r="J43" s="62"/>
      <c r="K43" s="104"/>
      <c r="L43" s="62"/>
      <c r="M43" s="104"/>
      <c r="N43" s="62"/>
      <c r="O43" s="104"/>
      <c r="P43" s="62"/>
      <c r="Q43" s="104"/>
      <c r="R43" s="62"/>
      <c r="S43" s="104"/>
      <c r="T43" s="62"/>
      <c r="U43" s="104"/>
      <c r="V43" s="62"/>
      <c r="W43" s="104"/>
      <c r="X43" s="62"/>
      <c r="Y43" s="104"/>
      <c r="Z43" s="141"/>
      <c r="AA43" s="142"/>
      <c r="AB43" s="98"/>
      <c r="AC43" s="99"/>
      <c r="AD43" s="99"/>
    </row>
    <row r="44" spans="1:30" ht="12.75" x14ac:dyDescent="0.25">
      <c r="A44" s="62"/>
      <c r="B44" s="99"/>
      <c r="C44" s="99"/>
      <c r="D44" s="62"/>
      <c r="E44" s="104"/>
      <c r="F44" s="62"/>
      <c r="G44" s="104"/>
      <c r="H44" s="62"/>
      <c r="I44" s="104"/>
      <c r="J44" s="62"/>
      <c r="K44" s="104"/>
      <c r="L44" s="62"/>
      <c r="M44" s="104"/>
      <c r="N44" s="62"/>
      <c r="O44" s="104"/>
      <c r="P44" s="62"/>
      <c r="Q44" s="104"/>
      <c r="R44" s="62"/>
      <c r="S44" s="104"/>
      <c r="T44" s="62"/>
      <c r="U44" s="104"/>
      <c r="V44" s="62"/>
      <c r="W44" s="104"/>
      <c r="X44" s="62"/>
      <c r="Y44" s="104"/>
      <c r="Z44" s="141"/>
      <c r="AA44" s="142"/>
      <c r="AB44" s="98"/>
      <c r="AC44" s="99"/>
      <c r="AD44" s="99"/>
    </row>
    <row r="45" spans="1:30" ht="12.75" x14ac:dyDescent="0.25">
      <c r="A45" s="62"/>
      <c r="B45" s="99"/>
      <c r="C45" s="99"/>
      <c r="D45" s="62"/>
      <c r="E45" s="104"/>
      <c r="F45" s="62"/>
      <c r="G45" s="104"/>
      <c r="H45" s="62"/>
      <c r="I45" s="104"/>
      <c r="J45" s="62"/>
      <c r="K45" s="104"/>
      <c r="L45" s="62"/>
      <c r="M45" s="104"/>
      <c r="N45" s="62"/>
      <c r="O45" s="104"/>
      <c r="P45" s="62"/>
      <c r="Q45" s="104"/>
      <c r="R45" s="62"/>
      <c r="S45" s="104"/>
      <c r="T45" s="62"/>
      <c r="U45" s="104"/>
      <c r="V45" s="62"/>
      <c r="W45" s="104"/>
      <c r="X45" s="62"/>
      <c r="Y45" s="104"/>
      <c r="Z45" s="141"/>
      <c r="AA45" s="142"/>
      <c r="AB45" s="98"/>
      <c r="AC45" s="99"/>
      <c r="AD45" s="99"/>
    </row>
  </sheetData>
  <mergeCells count="26"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40"/>
      <c r="D2" s="140"/>
      <c r="E2" s="140"/>
      <c r="F2" s="195"/>
      <c r="G2" s="140"/>
      <c r="H2" s="140"/>
      <c r="I2" s="140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39"/>
    </row>
    <row r="4" spans="1:20" ht="12.75" x14ac:dyDescent="0.25">
      <c r="A4" s="158" t="s">
        <v>21</v>
      </c>
      <c r="B4" s="184"/>
      <c r="C4" s="184"/>
      <c r="D4" s="214">
        <f>$D$2*2</f>
        <v>0</v>
      </c>
      <c r="E4" s="213">
        <f>$E$2</f>
        <v>0</v>
      </c>
      <c r="F4" s="213">
        <f>$F$2</f>
        <v>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88">
        <f t="shared" ref="T4:T14" si="0">SUM(B4:S4)</f>
        <v>0</v>
      </c>
    </row>
    <row r="5" spans="1:20" ht="12.75" x14ac:dyDescent="0.25">
      <c r="A5" s="61" t="s">
        <v>22</v>
      </c>
      <c r="B5" s="213">
        <f t="shared" ref="B5:B10" si="1">$B$2</f>
        <v>0</v>
      </c>
      <c r="C5" s="184"/>
      <c r="D5" s="213">
        <f>$D$2</f>
        <v>0</v>
      </c>
      <c r="E5" s="184"/>
      <c r="F5" s="214">
        <f>$F$2*2</f>
        <v>0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8">
        <f t="shared" si="0"/>
        <v>0</v>
      </c>
    </row>
    <row r="6" spans="1:20" ht="12.75" x14ac:dyDescent="0.25">
      <c r="A6" s="61" t="s">
        <v>46</v>
      </c>
      <c r="B6" s="213">
        <f t="shared" si="1"/>
        <v>0</v>
      </c>
      <c r="C6" s="184"/>
      <c r="D6" s="214">
        <f>$D$2*2</f>
        <v>0</v>
      </c>
      <c r="E6" s="213">
        <f t="shared" ref="E6:E11" si="2">$E$2</f>
        <v>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88">
        <f>SUM(B6:S6)</f>
        <v>0</v>
      </c>
    </row>
    <row r="7" spans="1:20" ht="12.75" x14ac:dyDescent="0.25">
      <c r="A7" s="61" t="s">
        <v>25</v>
      </c>
      <c r="B7" s="213">
        <f t="shared" si="1"/>
        <v>0</v>
      </c>
      <c r="C7" s="184"/>
      <c r="D7" s="214">
        <f>$D$2*2</f>
        <v>0</v>
      </c>
      <c r="E7" s="213">
        <f t="shared" si="2"/>
        <v>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88">
        <f t="shared" si="0"/>
        <v>0</v>
      </c>
    </row>
    <row r="8" spans="1:20" ht="12.75" x14ac:dyDescent="0.25">
      <c r="A8" s="61" t="s">
        <v>26</v>
      </c>
      <c r="B8" s="213">
        <f t="shared" si="1"/>
        <v>0</v>
      </c>
      <c r="C8" s="184"/>
      <c r="D8" s="214">
        <f>$D$2*2</f>
        <v>0</v>
      </c>
      <c r="E8" s="213">
        <f t="shared" si="2"/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88">
        <f t="shared" si="0"/>
        <v>0</v>
      </c>
    </row>
    <row r="9" spans="1:20" ht="12.75" x14ac:dyDescent="0.25">
      <c r="A9" s="61" t="s">
        <v>27</v>
      </c>
      <c r="B9" s="213">
        <f t="shared" si="1"/>
        <v>0</v>
      </c>
      <c r="C9" s="184"/>
      <c r="D9" s="214">
        <f>$D$2*2</f>
        <v>0</v>
      </c>
      <c r="E9" s="213">
        <f t="shared" si="2"/>
        <v>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88">
        <f t="shared" si="0"/>
        <v>0</v>
      </c>
    </row>
    <row r="10" spans="1:20" ht="12.75" x14ac:dyDescent="0.25">
      <c r="A10" s="61" t="s">
        <v>29</v>
      </c>
      <c r="B10" s="213">
        <f t="shared" si="1"/>
        <v>0</v>
      </c>
      <c r="C10" s="184"/>
      <c r="D10" s="214">
        <f>$D$2*2</f>
        <v>0</v>
      </c>
      <c r="E10" s="213">
        <f t="shared" si="2"/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88">
        <f t="shared" si="0"/>
        <v>0</v>
      </c>
    </row>
    <row r="11" spans="1:20" ht="12.75" x14ac:dyDescent="0.25">
      <c r="A11" s="61" t="s">
        <v>38</v>
      </c>
      <c r="B11" s="214">
        <f>$B$2*2</f>
        <v>0</v>
      </c>
      <c r="C11" s="184"/>
      <c r="D11" s="213">
        <f>$D$2</f>
        <v>0</v>
      </c>
      <c r="E11" s="213">
        <f t="shared" si="2"/>
        <v>0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88">
        <f t="shared" si="0"/>
        <v>0</v>
      </c>
    </row>
    <row r="12" spans="1:20" ht="12.75" x14ac:dyDescent="0.25">
      <c r="A12" s="61" t="s">
        <v>28</v>
      </c>
      <c r="B12" s="214">
        <f>$B$2*2</f>
        <v>0</v>
      </c>
      <c r="C12" s="184"/>
      <c r="D12" s="213">
        <f>$D$2</f>
        <v>0</v>
      </c>
      <c r="E12" s="184"/>
      <c r="F12" s="213">
        <f>$F$2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9"/>
      <c r="D15" s="160"/>
      <c r="E15" s="159"/>
      <c r="F15" s="159"/>
      <c r="G15" s="161"/>
      <c r="H15" s="157">
        <f t="shared" ref="H15" si="3">SUM(B15:G15)</f>
        <v>0</v>
      </c>
      <c r="T15" s="14"/>
    </row>
    <row r="16" spans="1:20" ht="12.75" x14ac:dyDescent="0.25"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2.75" x14ac:dyDescent="0.25">
      <c r="A4" s="158" t="s">
        <v>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215">
        <f>$P$2</f>
        <v>0</v>
      </c>
      <c r="Q4" s="214">
        <f>$Q$2*2</f>
        <v>0</v>
      </c>
      <c r="R4" s="184"/>
      <c r="S4" s="215">
        <f>$S$2</f>
        <v>0</v>
      </c>
      <c r="T4" s="88">
        <f t="shared" ref="T4:T14" si="0">SUM(B4:S4)</f>
        <v>0</v>
      </c>
    </row>
    <row r="5" spans="1:20" ht="12.75" x14ac:dyDescent="0.25">
      <c r="A5" s="61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4">
        <f>$P$2*2</f>
        <v>0</v>
      </c>
      <c r="Q5" s="215">
        <f>$Q$2</f>
        <v>0</v>
      </c>
      <c r="R5" s="184"/>
      <c r="S5" s="215">
        <f>$S$2</f>
        <v>0</v>
      </c>
      <c r="T5" s="88">
        <f t="shared" si="0"/>
        <v>0</v>
      </c>
    </row>
    <row r="6" spans="1:20" ht="12.75" x14ac:dyDescent="0.25">
      <c r="A6" s="61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215">
        <f t="shared" ref="P6:P11" si="1">$P$2</f>
        <v>0</v>
      </c>
      <c r="Q6" s="214">
        <f t="shared" ref="Q6:Q11" si="2">$Q$2*2</f>
        <v>0</v>
      </c>
      <c r="R6" s="184"/>
      <c r="S6" s="215">
        <f>$S$2</f>
        <v>0</v>
      </c>
      <c r="T6" s="88">
        <f t="shared" si="0"/>
        <v>0</v>
      </c>
    </row>
    <row r="7" spans="1:20" ht="12.75" x14ac:dyDescent="0.25">
      <c r="A7" s="61" t="s">
        <v>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215">
        <f t="shared" si="1"/>
        <v>0</v>
      </c>
      <c r="Q7" s="214">
        <f t="shared" si="2"/>
        <v>0</v>
      </c>
      <c r="R7" s="184"/>
      <c r="S7" s="215">
        <f>$S$2</f>
        <v>0</v>
      </c>
      <c r="T7" s="88">
        <f t="shared" si="0"/>
        <v>0</v>
      </c>
    </row>
    <row r="8" spans="1:20" ht="12.75" x14ac:dyDescent="0.25">
      <c r="A8" s="61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15">
        <f t="shared" si="1"/>
        <v>0</v>
      </c>
      <c r="Q8" s="214">
        <f t="shared" si="2"/>
        <v>0</v>
      </c>
      <c r="R8" s="215">
        <f>$R$2</f>
        <v>0</v>
      </c>
      <c r="S8" s="184"/>
      <c r="T8" s="88">
        <f t="shared" si="0"/>
        <v>0</v>
      </c>
    </row>
    <row r="9" spans="1:20" ht="12.75" x14ac:dyDescent="0.25">
      <c r="A9" s="61" t="s">
        <v>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15">
        <f t="shared" si="1"/>
        <v>0</v>
      </c>
      <c r="Q9" s="214">
        <f t="shared" si="2"/>
        <v>0</v>
      </c>
      <c r="R9" s="215">
        <f>$R$2</f>
        <v>0</v>
      </c>
      <c r="S9" s="184"/>
      <c r="T9" s="88">
        <f t="shared" si="0"/>
        <v>0</v>
      </c>
    </row>
    <row r="10" spans="1:20" ht="12.75" x14ac:dyDescent="0.25">
      <c r="A10" s="61" t="s">
        <v>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15">
        <f t="shared" si="1"/>
        <v>0</v>
      </c>
      <c r="Q10" s="214">
        <f t="shared" si="2"/>
        <v>0</v>
      </c>
      <c r="R10" s="215">
        <f>$R$2</f>
        <v>0</v>
      </c>
      <c r="S10" s="184"/>
      <c r="T10" s="88">
        <f>SUM(B10:S10)</f>
        <v>0</v>
      </c>
    </row>
    <row r="11" spans="1:20" ht="12.75" x14ac:dyDescent="0.25">
      <c r="A11" s="61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15">
        <f t="shared" si="1"/>
        <v>0</v>
      </c>
      <c r="Q11" s="214">
        <f t="shared" si="2"/>
        <v>0</v>
      </c>
      <c r="R11" s="215">
        <f>$R$2</f>
        <v>0</v>
      </c>
      <c r="S11" s="184"/>
      <c r="T11" s="88">
        <f t="shared" si="0"/>
        <v>0</v>
      </c>
    </row>
    <row r="12" spans="1:20" ht="12.75" x14ac:dyDescent="0.25">
      <c r="A12" s="61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214">
        <f>$P$2*2</f>
        <v>0</v>
      </c>
      <c r="Q12" s="184"/>
      <c r="R12" s="215">
        <f>$R$2</f>
        <v>0</v>
      </c>
      <c r="S12" s="215">
        <f>$S$2</f>
        <v>0</v>
      </c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6"/>
      <c r="D15" s="156"/>
      <c r="E15" s="156"/>
      <c r="F15" s="156"/>
      <c r="G15" s="156"/>
      <c r="H15" s="157">
        <f t="shared" ref="H15" si="3">SUM(B15:G15)</f>
        <v>0</v>
      </c>
      <c r="T15" s="14"/>
    </row>
    <row r="16" spans="1:20" ht="12.75" x14ac:dyDescent="0.25">
      <c r="A16" s="121"/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2023-10-29T19:09:30Z</cp:lastPrinted>
  <dcterms:created xsi:type="dcterms:W3CDTF">2001-07-27T22:51:21Z</dcterms:created>
  <dcterms:modified xsi:type="dcterms:W3CDTF">2023-10-29T19:09:35Z</dcterms:modified>
</cp:coreProperties>
</file>