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25ACA572-D4B2-4E8D-A492-06185E77149A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calcPr calcId="181029"/>
</workbook>
</file>

<file path=xl/calcChain.xml><?xml version="1.0" encoding="utf-8"?>
<calcChain xmlns="http://schemas.openxmlformats.org/spreadsheetml/2006/main">
  <c r="AC11" i="4" l="1"/>
  <c r="AC10" i="4"/>
  <c r="AC9" i="4"/>
  <c r="AC8" i="4"/>
  <c r="AC7" i="4"/>
  <c r="AC6" i="4"/>
  <c r="AC5" i="4"/>
  <c r="AC4" i="4"/>
  <c r="AC3" i="4"/>
  <c r="AC11" i="3"/>
  <c r="AC10" i="3"/>
  <c r="AC9" i="3"/>
  <c r="AC8" i="3"/>
  <c r="AC7" i="3"/>
  <c r="AC6" i="3"/>
  <c r="AC5" i="3"/>
  <c r="AC4" i="3"/>
  <c r="AC3" i="3"/>
  <c r="AC11" i="2"/>
  <c r="AC10" i="2"/>
  <c r="AC9" i="2"/>
  <c r="AC8" i="2"/>
  <c r="AC7" i="2"/>
  <c r="AC6" i="2"/>
  <c r="AC5" i="2"/>
  <c r="AC4" i="2"/>
  <c r="AC3" i="2"/>
  <c r="AB11" i="4" l="1"/>
  <c r="AB10" i="4"/>
  <c r="AB9" i="4"/>
  <c r="AB8" i="4"/>
  <c r="AB7" i="4"/>
  <c r="AB6" i="4"/>
  <c r="AB5" i="4"/>
  <c r="AB4" i="4"/>
  <c r="AB3" i="4"/>
  <c r="AB11" i="3"/>
  <c r="AB10" i="3"/>
  <c r="AB9" i="3"/>
  <c r="AB8" i="3"/>
  <c r="AB7" i="3"/>
  <c r="AB6" i="3"/>
  <c r="AB5" i="3"/>
  <c r="AB4" i="3"/>
  <c r="AB3" i="3"/>
  <c r="AB11" i="2"/>
  <c r="AB10" i="2"/>
  <c r="AB9" i="2"/>
  <c r="AB8" i="2"/>
  <c r="AB7" i="2"/>
  <c r="AB6" i="2"/>
  <c r="AB5" i="2"/>
  <c r="AB4" i="2"/>
  <c r="AB3" i="2"/>
  <c r="AA11" i="4"/>
  <c r="AA10" i="4"/>
  <c r="AA9" i="4"/>
  <c r="AA8" i="4"/>
  <c r="AA7" i="4"/>
  <c r="AA6" i="4"/>
  <c r="AA5" i="4"/>
  <c r="AA4" i="4"/>
  <c r="AA3" i="4"/>
  <c r="AA11" i="3"/>
  <c r="AA10" i="3"/>
  <c r="AA9" i="3"/>
  <c r="AA8" i="3"/>
  <c r="AA7" i="3"/>
  <c r="AA6" i="3"/>
  <c r="AA5" i="3"/>
  <c r="AA4" i="3"/>
  <c r="AA3" i="3"/>
  <c r="AA11" i="2"/>
  <c r="AA10" i="2"/>
  <c r="AA9" i="2"/>
  <c r="AA8" i="2"/>
  <c r="AA7" i="2"/>
  <c r="AA6" i="2"/>
  <c r="AA5" i="2"/>
  <c r="AA4" i="2"/>
  <c r="AA3" i="2"/>
  <c r="Z11" i="4"/>
  <c r="Z10" i="4"/>
  <c r="Z9" i="4"/>
  <c r="Z8" i="4"/>
  <c r="Z7" i="4"/>
  <c r="Z6" i="4"/>
  <c r="Z5" i="4"/>
  <c r="Z4" i="4"/>
  <c r="Z3" i="4"/>
  <c r="Z11" i="3"/>
  <c r="Z10" i="3"/>
  <c r="Z9" i="3"/>
  <c r="Z8" i="3"/>
  <c r="Z7" i="3"/>
  <c r="Z6" i="3"/>
  <c r="Z5" i="3"/>
  <c r="Z4" i="3"/>
  <c r="Z3" i="3"/>
  <c r="Z11" i="2"/>
  <c r="Z10" i="2"/>
  <c r="Z9" i="2"/>
  <c r="Z8" i="2"/>
  <c r="Z7" i="2"/>
  <c r="Z6" i="2"/>
  <c r="Z5" i="2"/>
  <c r="Z4" i="2"/>
  <c r="Z3" i="2"/>
  <c r="Y11" i="2"/>
  <c r="Y10" i="2"/>
  <c r="Y9" i="2"/>
  <c r="Y8" i="2"/>
  <c r="Y7" i="2"/>
  <c r="Y6" i="2"/>
  <c r="Y5" i="2"/>
  <c r="Y4" i="2"/>
  <c r="Y3" i="2"/>
  <c r="X11" i="4"/>
  <c r="X10" i="4"/>
  <c r="X9" i="4"/>
  <c r="X8" i="4"/>
  <c r="X7" i="4"/>
  <c r="X6" i="4"/>
  <c r="X5" i="4"/>
  <c r="X4" i="4"/>
  <c r="X3" i="4"/>
  <c r="X11" i="3"/>
  <c r="X10" i="3"/>
  <c r="X9" i="3"/>
  <c r="X8" i="3"/>
  <c r="X7" i="3"/>
  <c r="X6" i="3"/>
  <c r="X5" i="3"/>
  <c r="X4" i="3"/>
  <c r="X3" i="3"/>
  <c r="X11" i="2"/>
  <c r="X10" i="2"/>
  <c r="X9" i="2"/>
  <c r="X8" i="2"/>
  <c r="X7" i="2"/>
  <c r="X6" i="2"/>
  <c r="X5" i="2"/>
  <c r="X4" i="2"/>
  <c r="X3" i="2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6" i="1" s="1"/>
  <c r="T10" i="11"/>
  <c r="L11" i="1" s="1"/>
  <c r="T9" i="11"/>
  <c r="L12" i="1" s="1"/>
  <c r="T8" i="11"/>
  <c r="L13" i="1" s="1"/>
  <c r="T7" i="11"/>
  <c r="L10" i="1" s="1"/>
  <c r="T6" i="11"/>
  <c r="L7" i="1" s="1"/>
  <c r="T5" i="11"/>
  <c r="L8" i="1" s="1"/>
  <c r="T4" i="11"/>
  <c r="L5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7" i="1" s="1"/>
  <c r="T9" i="10"/>
  <c r="K12" i="1" s="1"/>
  <c r="T8" i="10"/>
  <c r="K13" i="1" s="1"/>
  <c r="T11" i="10"/>
  <c r="K6" i="1" s="1"/>
  <c r="T12" i="10"/>
  <c r="K9" i="1" s="1"/>
  <c r="T12" i="5"/>
  <c r="H9" i="1" s="1"/>
  <c r="T5" i="5"/>
  <c r="H8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1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1" i="1" s="1"/>
  <c r="T9" i="5"/>
  <c r="H12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9" i="1" s="1"/>
  <c r="R23" i="6"/>
  <c r="I6" i="1" s="1"/>
  <c r="P23" i="6"/>
  <c r="I11" i="1" s="1"/>
  <c r="N23" i="6"/>
  <c r="I12" i="1" s="1"/>
  <c r="L23" i="6"/>
  <c r="I13" i="1" s="1"/>
  <c r="J23" i="6"/>
  <c r="I10" i="1" s="1"/>
  <c r="F23" i="6"/>
  <c r="I8" i="1" s="1"/>
  <c r="D23" i="6"/>
  <c r="I5" i="1" s="1"/>
  <c r="T5" i="10"/>
  <c r="K8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1" i="1" s="1"/>
  <c r="C14" i="9"/>
  <c r="K6" i="9"/>
  <c r="K7" i="9"/>
  <c r="J7" i="9"/>
  <c r="J11" i="9"/>
  <c r="K4" i="9"/>
  <c r="E15" i="9"/>
  <c r="K9" i="9"/>
  <c r="I9" i="9" s="1"/>
  <c r="L9" i="9" s="1"/>
  <c r="J12" i="1" s="1"/>
  <c r="E14" i="9"/>
  <c r="J13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K15" i="9"/>
  <c r="K14" i="9"/>
  <c r="I6" i="9" l="1"/>
  <c r="L6" i="9" s="1"/>
  <c r="J7" i="1" s="1"/>
  <c r="I12" i="9"/>
  <c r="L12" i="9" s="1"/>
  <c r="J9" i="1" s="1"/>
  <c r="I7" i="9"/>
  <c r="L7" i="9" s="1"/>
  <c r="J10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R10" i="2" l="1"/>
  <c r="R9" i="2"/>
  <c r="R11" i="2"/>
  <c r="R7" i="2"/>
  <c r="R3" i="2"/>
  <c r="R5" i="2" l="1"/>
  <c r="R4" i="2" l="1"/>
  <c r="R6" i="2" l="1"/>
  <c r="R10" i="3" l="1"/>
  <c r="R5" i="3"/>
  <c r="R9" i="3"/>
  <c r="R7" i="3"/>
  <c r="R11" i="3"/>
  <c r="R6" i="3"/>
  <c r="R8" i="3"/>
  <c r="R4" i="3"/>
  <c r="R3" i="3"/>
  <c r="R5" i="4" l="1"/>
  <c r="R6" i="4"/>
  <c r="R8" i="4"/>
  <c r="R9" i="4"/>
  <c r="R4" i="4"/>
  <c r="R10" i="4"/>
  <c r="R7" i="4"/>
  <c r="R11" i="4"/>
  <c r="R3" i="4"/>
  <c r="Y10" i="3" l="1"/>
  <c r="Y5" i="3"/>
  <c r="Y9" i="3"/>
  <c r="Y7" i="3"/>
  <c r="Y11" i="3"/>
  <c r="Y6" i="3"/>
  <c r="Y8" i="3"/>
  <c r="Y4" i="3"/>
  <c r="Y3" i="3"/>
  <c r="Y5" i="4" l="1"/>
  <c r="Y6" i="4"/>
  <c r="Y8" i="4"/>
  <c r="Y9" i="4"/>
  <c r="Y4" i="4"/>
  <c r="Y10" i="4"/>
  <c r="Y7" i="4"/>
  <c r="Y11" i="4"/>
  <c r="Y3" i="4"/>
  <c r="H17" i="9" l="1"/>
  <c r="AD8" i="2" l="1"/>
  <c r="AJ8" i="2" s="1"/>
  <c r="E12" i="1" s="1"/>
  <c r="AD10" i="2" l="1"/>
  <c r="AJ10" i="2" s="1"/>
  <c r="E6" i="1" s="1"/>
  <c r="AD9" i="2"/>
  <c r="AJ9" i="2" s="1"/>
  <c r="E11" i="1" s="1"/>
  <c r="AD11" i="2"/>
  <c r="AJ11" i="2" s="1"/>
  <c r="E9" i="1" s="1"/>
  <c r="AD7" i="2"/>
  <c r="AJ7" i="2" s="1"/>
  <c r="E13" i="1" s="1"/>
  <c r="AD3" i="2"/>
  <c r="AJ3" i="2" s="1"/>
  <c r="E5" i="1" s="1"/>
  <c r="AD5" i="2" l="1"/>
  <c r="AJ5" i="2" s="1"/>
  <c r="E7" i="1" s="1"/>
  <c r="AD4" i="2" l="1"/>
  <c r="AJ4" i="2" s="1"/>
  <c r="E8" i="1" s="1"/>
  <c r="AD6" i="2" l="1"/>
  <c r="AJ6" i="2" s="1"/>
  <c r="E10" i="1" s="1"/>
  <c r="AD10" i="3" l="1"/>
  <c r="AJ10" i="3" s="1"/>
  <c r="F6" i="1" s="1"/>
  <c r="AD5" i="3"/>
  <c r="AJ5" i="3" s="1"/>
  <c r="F7" i="1" s="1"/>
  <c r="AD9" i="3"/>
  <c r="AJ9" i="3" s="1"/>
  <c r="F11" i="1" s="1"/>
  <c r="AD7" i="3"/>
  <c r="AJ7" i="3" s="1"/>
  <c r="F13" i="1" s="1"/>
  <c r="AD11" i="3"/>
  <c r="AJ11" i="3" s="1"/>
  <c r="F9" i="1" s="1"/>
  <c r="AD6" i="3"/>
  <c r="AJ6" i="3" s="1"/>
  <c r="F10" i="1" s="1"/>
  <c r="AD8" i="3"/>
  <c r="AJ8" i="3" s="1"/>
  <c r="F12" i="1" s="1"/>
  <c r="AD4" i="3"/>
  <c r="AJ4" i="3" s="1"/>
  <c r="F8" i="1" s="1"/>
  <c r="AD3" i="3"/>
  <c r="AJ3" i="3" s="1"/>
  <c r="F5" i="1" s="1"/>
  <c r="AD5" i="4" l="1"/>
  <c r="AJ5" i="4" s="1"/>
  <c r="G7" i="1" s="1"/>
  <c r="M7" i="1" s="1"/>
  <c r="AD6" i="4"/>
  <c r="AJ6" i="4" s="1"/>
  <c r="G10" i="1" s="1"/>
  <c r="M10" i="1" s="1"/>
  <c r="AD8" i="4"/>
  <c r="AJ8" i="4" s="1"/>
  <c r="G12" i="1" s="1"/>
  <c r="M12" i="1" s="1"/>
  <c r="AD9" i="4"/>
  <c r="AJ9" i="4" s="1"/>
  <c r="G11" i="1" s="1"/>
  <c r="M11" i="1" s="1"/>
  <c r="AD4" i="4"/>
  <c r="AJ4" i="4" s="1"/>
  <c r="G8" i="1" s="1"/>
  <c r="M8" i="1" s="1"/>
  <c r="AD10" i="4"/>
  <c r="AJ10" i="4" s="1"/>
  <c r="G6" i="1" s="1"/>
  <c r="M6" i="1" s="1"/>
  <c r="AD7" i="4"/>
  <c r="AJ7" i="4" s="1"/>
  <c r="G13" i="1" s="1"/>
  <c r="M13" i="1" s="1"/>
  <c r="AD11" i="4"/>
  <c r="AJ11" i="4" s="1"/>
  <c r="G9" i="1" s="1"/>
  <c r="M9" i="1" s="1"/>
  <c r="AD3" i="4"/>
  <c r="AJ3" i="4" s="1"/>
  <c r="G5" i="1" s="1"/>
  <c r="M5" i="1" s="1"/>
  <c r="O11" i="1" l="1"/>
  <c r="O9" i="1"/>
  <c r="O8" i="1"/>
  <c r="O13" i="1"/>
  <c r="O15" i="1"/>
  <c r="O14" i="1"/>
  <c r="O12" i="1"/>
  <c r="O6" i="1"/>
  <c r="O10" i="1"/>
  <c r="O7" i="1"/>
</calcChain>
</file>

<file path=xl/sharedStrings.xml><?xml version="1.0" encoding="utf-8"?>
<sst xmlns="http://schemas.openxmlformats.org/spreadsheetml/2006/main" count="301" uniqueCount="138">
  <si>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</si>
  <si>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</si>
  <si>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</si>
  <si>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</si>
  <si>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</si>
  <si>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</si>
  <si>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</si>
  <si>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</si>
  <si>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</si>
  <si>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</si>
  <si>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</si>
  <si>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</si>
  <si>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</si>
  <si>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</si>
  <si>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</si>
  <si>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</si>
  <si>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</si>
  <si>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</si>
  <si>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</si>
  <si>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</si>
  <si>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</si>
  <si>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</si>
  <si>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</si>
  <si>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</si>
  <si>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</si>
  <si>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</si>
  <si>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</si>
  <si>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</si>
  <si>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</si>
  <si>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</si>
  <si>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</si>
  <si>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</si>
  <si>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</si>
  <si>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</si>
  <si>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</si>
  <si>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</si>
  <si>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</si>
  <si>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</si>
  <si>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</si>
  <si>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</si>
  <si>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</si>
  <si>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</si>
  <si>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</si>
  <si>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</si>
  <si>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</si>
  <si>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</si>
  <si>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</si>
  <si>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</si>
  <si>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</si>
  <si>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</si>
  <si>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</si>
  <si>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</si>
  <si>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</si>
  <si>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</si>
  <si>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</si>
  <si>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</si>
  <si>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</si>
  <si>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</si>
  <si>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</si>
  <si>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</si>
  <si>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</si>
  <si>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</si>
  <si>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</si>
  <si>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</si>
  <si>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</si>
  <si>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</si>
  <si>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</si>
  <si>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</si>
  <si>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</si>
  <si>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</si>
  <si>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</si>
  <si>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</si>
  <si>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</si>
  <si>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</si>
  <si>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</si>
  <si>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</si>
  <si>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</si>
  <si>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</si>
  <si>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</si>
  <si>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</si>
  <si>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</si>
  <si>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</si>
  <si>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</si>
  <si>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</si>
  <si>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</si>
  <si>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</si>
  <si>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</si>
  <si>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</si>
  <si>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</si>
  <si>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</si>
  <si>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</si>
  <si>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</si>
  <si>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</si>
  <si>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</si>
  <si>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</si>
  <si>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</si>
  <si>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</si>
  <si>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</si>
  <si>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</si>
  <si>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</si>
  <si>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</si>
  <si>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</si>
  <si>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</si>
  <si>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</si>
  <si>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</si>
  <si>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</si>
  <si>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</si>
  <si>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</si>
  <si>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</si>
  <si>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</si>
  <si>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</si>
  <si>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</si>
  <si>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</si>
  <si>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</si>
  <si>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</si>
  <si>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</si>
  <si>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</si>
  <si>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</si>
  <si>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</si>
  <si>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</si>
  <si>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</si>
  <si>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</si>
  <si>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</si>
  <si>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</si>
  <si>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</si>
  <si>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</si>
  <si>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</si>
  <si>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</si>
  <si>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</si>
  <si>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</si>
  <si>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</si>
  <si>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</si>
  <si>
    <t>Ralph Hasenhüttl</t>
  </si>
  <si>
    <t>Niko Kovac</t>
  </si>
  <si>
    <t>Thomas Letsch</t>
  </si>
  <si>
    <t>Heiko Butscher</t>
  </si>
  <si>
    <t>Zsolt Löw</t>
  </si>
  <si>
    <t>Thomas Tuchel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</si>
</sst>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2.%20Spielta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3.%20Spielta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4.%20Spieltag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5.%20Spielta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6.%20Spieltag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7.%20Spieltag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8.%20Spieltag.xlsx" TargetMode="External"/><Relationship Id="rId1" Type="http://schemas.openxmlformats.org/officeDocument/2006/relationships/externalLinkPath" Target="28.%20Spieltag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9.%20Spieltag.xlsx" TargetMode="External"/><Relationship Id="rId1" Type="http://schemas.openxmlformats.org/officeDocument/2006/relationships/externalLinkPath" Target="29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300</v>
          </cell>
          <cell r="M16">
            <v>310</v>
          </cell>
        </row>
        <row r="33">
          <cell r="E33">
            <v>235</v>
          </cell>
          <cell r="I33">
            <v>200</v>
          </cell>
          <cell r="M33">
            <v>265</v>
          </cell>
        </row>
        <row r="50">
          <cell r="E50">
            <v>245</v>
          </cell>
          <cell r="I50">
            <v>240</v>
          </cell>
          <cell r="M50">
            <v>305</v>
          </cell>
        </row>
      </sheetData>
      <sheetData sheetId="4">
        <row r="14">
          <cell r="G14">
            <v>40</v>
          </cell>
          <cell r="K14">
            <v>60</v>
          </cell>
          <cell r="O14">
            <v>100</v>
          </cell>
          <cell r="S14">
            <v>40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100</v>
          </cell>
          <cell r="S29">
            <v>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720</v>
          </cell>
          <cell r="I16">
            <v>470</v>
          </cell>
          <cell r="M16">
            <v>590</v>
          </cell>
        </row>
        <row r="33">
          <cell r="E33">
            <v>560</v>
          </cell>
          <cell r="I33">
            <v>560</v>
          </cell>
          <cell r="M33">
            <v>520</v>
          </cell>
        </row>
        <row r="50">
          <cell r="E50">
            <v>555</v>
          </cell>
          <cell r="I50">
            <v>465</v>
          </cell>
          <cell r="M50">
            <v>465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240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160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760</v>
          </cell>
          <cell r="I16">
            <v>715</v>
          </cell>
          <cell r="M16">
            <v>745</v>
          </cell>
        </row>
        <row r="33">
          <cell r="E33">
            <v>775</v>
          </cell>
          <cell r="I33">
            <v>730</v>
          </cell>
          <cell r="M33">
            <v>725</v>
          </cell>
        </row>
        <row r="50">
          <cell r="E50">
            <v>775</v>
          </cell>
          <cell r="I50">
            <v>770</v>
          </cell>
          <cell r="M50">
            <v>705</v>
          </cell>
        </row>
      </sheetData>
      <sheetData sheetId="4">
        <row r="14">
          <cell r="G14">
            <v>160</v>
          </cell>
          <cell r="K14">
            <v>280</v>
          </cell>
          <cell r="O14">
            <v>120</v>
          </cell>
          <cell r="S14">
            <v>160</v>
          </cell>
          <cell r="W14">
            <v>220</v>
          </cell>
        </row>
        <row r="29">
          <cell r="G29">
            <v>220</v>
          </cell>
          <cell r="K29">
            <v>220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50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685</v>
          </cell>
          <cell r="I16">
            <v>665</v>
          </cell>
          <cell r="M16">
            <v>535</v>
          </cell>
        </row>
        <row r="33">
          <cell r="E33">
            <v>645</v>
          </cell>
          <cell r="I33">
            <v>550</v>
          </cell>
          <cell r="M33">
            <v>560</v>
          </cell>
        </row>
        <row r="50">
          <cell r="E50">
            <v>645</v>
          </cell>
          <cell r="I50">
            <v>565</v>
          </cell>
          <cell r="M50">
            <v>590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200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295</v>
          </cell>
          <cell r="I16">
            <v>200</v>
          </cell>
          <cell r="M16">
            <v>275</v>
          </cell>
        </row>
        <row r="33">
          <cell r="E33">
            <v>305</v>
          </cell>
          <cell r="I33">
            <v>215</v>
          </cell>
          <cell r="M33">
            <v>160</v>
          </cell>
        </row>
        <row r="50">
          <cell r="E50">
            <v>240</v>
          </cell>
          <cell r="I50">
            <v>230</v>
          </cell>
          <cell r="M50">
            <v>140</v>
          </cell>
        </row>
      </sheetData>
      <sheetData sheetId="4">
        <row r="14">
          <cell r="G14">
            <v>80</v>
          </cell>
          <cell r="K14">
            <v>20</v>
          </cell>
          <cell r="O14">
            <v>40</v>
          </cell>
          <cell r="S14">
            <v>80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140</v>
          </cell>
          <cell r="S29">
            <v>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195</v>
          </cell>
          <cell r="M16">
            <v>185</v>
          </cell>
        </row>
        <row r="33">
          <cell r="E33">
            <v>340</v>
          </cell>
          <cell r="I33">
            <v>320</v>
          </cell>
          <cell r="M33">
            <v>385</v>
          </cell>
        </row>
        <row r="50">
          <cell r="E50">
            <v>315</v>
          </cell>
          <cell r="I50">
            <v>270</v>
          </cell>
          <cell r="M50">
            <v>320</v>
          </cell>
        </row>
      </sheetData>
      <sheetData sheetId="4">
        <row r="14">
          <cell r="G14">
            <v>60</v>
          </cell>
          <cell r="K14">
            <v>60</v>
          </cell>
          <cell r="O14">
            <v>140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140</v>
          </cell>
          <cell r="S29">
            <v>140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50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26</v>
          </cell>
        </row>
      </sheetData>
      <sheetData sheetId="3">
        <row r="16">
          <cell r="E16">
            <v>815</v>
          </cell>
          <cell r="I16">
            <v>770</v>
          </cell>
          <cell r="M16">
            <v>700</v>
          </cell>
        </row>
        <row r="33">
          <cell r="E33">
            <v>635</v>
          </cell>
          <cell r="I33">
            <v>595</v>
          </cell>
          <cell r="M33">
            <v>495</v>
          </cell>
        </row>
        <row r="50">
          <cell r="E50">
            <v>705</v>
          </cell>
          <cell r="I50">
            <v>650</v>
          </cell>
          <cell r="M50">
            <v>795</v>
          </cell>
        </row>
      </sheetData>
      <sheetData sheetId="4">
        <row r="14">
          <cell r="G14">
            <v>180</v>
          </cell>
          <cell r="K14">
            <v>100</v>
          </cell>
          <cell r="O14">
            <v>180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140</v>
          </cell>
          <cell r="S29">
            <v>100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7" sqref="M7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8" t="s">
        <v>0</v>
      </c>
      <c r="B1" s="20"/>
      <c r="C1" s="231" t="s">
        <v>106</v>
      </c>
      <c r="D1" s="218" t="s">
        <v>10</v>
      </c>
      <c r="E1" s="215" t="s">
        <v>1</v>
      </c>
      <c r="F1" s="215" t="s">
        <v>2</v>
      </c>
      <c r="G1" s="215" t="s">
        <v>3</v>
      </c>
      <c r="H1" s="215" t="s">
        <v>4</v>
      </c>
      <c r="I1" s="215" t="s">
        <v>5</v>
      </c>
      <c r="J1" s="215" t="s">
        <v>6</v>
      </c>
      <c r="K1" s="215" t="s">
        <v>7</v>
      </c>
      <c r="L1" s="215" t="s">
        <v>8</v>
      </c>
      <c r="M1" s="225" t="s">
        <v>9</v>
      </c>
      <c r="N1" s="21"/>
      <c r="O1" s="221" t="s">
        <v>59</v>
      </c>
    </row>
    <row r="2" spans="1:15" s="22" customFormat="1" ht="12.75" customHeight="1" x14ac:dyDescent="0.2">
      <c r="A2" s="229"/>
      <c r="C2" s="232"/>
      <c r="D2" s="219"/>
      <c r="E2" s="216"/>
      <c r="F2" s="216"/>
      <c r="G2" s="216"/>
      <c r="H2" s="216"/>
      <c r="I2" s="216"/>
      <c r="J2" s="216"/>
      <c r="K2" s="216"/>
      <c r="L2" s="216"/>
      <c r="M2" s="226"/>
      <c r="N2" s="23"/>
      <c r="O2" s="222"/>
    </row>
    <row r="3" spans="1:15" s="22" customFormat="1" ht="13.5" customHeight="1" thickBot="1" x14ac:dyDescent="0.25">
      <c r="A3" s="230"/>
      <c r="C3" s="233"/>
      <c r="D3" s="220"/>
      <c r="E3" s="217"/>
      <c r="F3" s="217"/>
      <c r="G3" s="217"/>
      <c r="H3" s="217"/>
      <c r="I3" s="217"/>
      <c r="J3" s="217"/>
      <c r="K3" s="217"/>
      <c r="L3" s="217"/>
      <c r="M3" s="227"/>
      <c r="N3" s="23"/>
      <c r="O3" s="223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41" t="s">
        <v>21</v>
      </c>
      <c r="E5" s="36">
        <f>Ergebnispunkte!$AJ$3</f>
        <v>3920</v>
      </c>
      <c r="F5" s="36">
        <f>Mannschaftspunkte!$AJ$3</f>
        <v>13125</v>
      </c>
      <c r="G5" s="36">
        <f>Spieltagsbonuspunkte!$AJ$3</f>
        <v>350</v>
      </c>
      <c r="H5" s="36">
        <f>Trainerwechsel!$T$4</f>
        <v>200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>SUM(E5:L5)</f>
        <v>17595</v>
      </c>
      <c r="O5" s="38"/>
    </row>
    <row r="6" spans="1:15" x14ac:dyDescent="0.2">
      <c r="A6" s="33">
        <v>2</v>
      </c>
      <c r="C6" s="34">
        <v>2</v>
      </c>
      <c r="D6" s="35" t="s">
        <v>38</v>
      </c>
      <c r="E6" s="36">
        <f>Ergebnispunkte!$AJ$10</f>
        <v>4420</v>
      </c>
      <c r="F6" s="36">
        <f>Mannschaftspunkte!$AJ$10</f>
        <v>12185</v>
      </c>
      <c r="G6" s="36">
        <f>Spieltagsbonuspunkte!$AJ$10</f>
        <v>400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>SUM(E6:L6)</f>
        <v>17105</v>
      </c>
      <c r="O6" s="38">
        <f t="shared" ref="O6:O13" si="0">M6-M5</f>
        <v>-490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4100</v>
      </c>
      <c r="F7" s="36">
        <f>Mannschaftspunkte!$AJ$5</f>
        <v>12360</v>
      </c>
      <c r="G7" s="36">
        <f>Spieltagsbonuspunkte!$AJ$5</f>
        <v>250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16810</v>
      </c>
      <c r="O7" s="38">
        <f t="shared" si="0"/>
        <v>-295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3960</v>
      </c>
      <c r="F8" s="36">
        <f>Mannschaftspunkte!$AJ$4</f>
        <v>12300</v>
      </c>
      <c r="G8" s="36">
        <f>Spieltagsbonuspunkte!$AJ$4</f>
        <v>150</v>
      </c>
      <c r="H8" s="39">
        <f>Trainerwechsel!$T$5</f>
        <v>200</v>
      </c>
      <c r="I8" s="36">
        <f>Abschlusstabelle!$F$23</f>
        <v>50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16660</v>
      </c>
      <c r="O8" s="38">
        <f t="shared" si="0"/>
        <v>-150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4220</v>
      </c>
      <c r="F9" s="36">
        <f>Mannschaftspunkte!$AJ$11</f>
        <v>11865</v>
      </c>
      <c r="G9" s="36">
        <f>Spieltagsbonuspunkte!$AJ$11</f>
        <v>200</v>
      </c>
      <c r="H9" s="39">
        <f>Trainerwechsel!$T$12</f>
        <v>200</v>
      </c>
      <c r="I9" s="36">
        <f>Abschlusstabelle!$T$23</f>
        <v>50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>SUM(E9:L9)</f>
        <v>16535</v>
      </c>
      <c r="O9" s="38">
        <f t="shared" si="0"/>
        <v>-125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Ergebnispunkte!$AJ$6</f>
        <v>4140</v>
      </c>
      <c r="F10" s="36">
        <f>Mannschaftspunkte!$AJ$6</f>
        <v>11880</v>
      </c>
      <c r="G10" s="36">
        <f>Spieltagsbonuspunkte!$AJ$6</f>
        <v>150</v>
      </c>
      <c r="H10" s="39">
        <f>Trainerwechsel!$T$7</f>
        <v>100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16270</v>
      </c>
      <c r="O10" s="38">
        <f t="shared" si="0"/>
        <v>-265</v>
      </c>
    </row>
    <row r="11" spans="1:15" x14ac:dyDescent="0.2">
      <c r="A11" s="40">
        <v>7</v>
      </c>
      <c r="C11" s="34">
        <v>7</v>
      </c>
      <c r="D11" s="35" t="s">
        <v>29</v>
      </c>
      <c r="E11" s="36">
        <f>Ergebnispunkte!$AJ$9</f>
        <v>4060</v>
      </c>
      <c r="F11" s="36">
        <f>Mannschaftspunkte!$AJ$9</f>
        <v>11880</v>
      </c>
      <c r="G11" s="36">
        <f>Spieltagsbonuspunkte!$AJ$9</f>
        <v>50</v>
      </c>
      <c r="H11" s="39">
        <f>Trainerwechsel!$T$10</f>
        <v>200</v>
      </c>
      <c r="I11" s="36">
        <f>Abschlusstabelle!$P$23</f>
        <v>0</v>
      </c>
      <c r="J11" s="36">
        <f>'Saisonpunkte-Extras'!$L$10</f>
        <v>0</v>
      </c>
      <c r="K11" s="39">
        <f>'Aufsteiger in die Bundesliga'!$T$10</f>
        <v>0</v>
      </c>
      <c r="L11" s="39">
        <f>'Absteiger in die Regionalliga'!$T$10</f>
        <v>0</v>
      </c>
      <c r="M11" s="37">
        <f>SUM(E11:L11)</f>
        <v>16190</v>
      </c>
      <c r="O11" s="38">
        <f t="shared" si="0"/>
        <v>-80</v>
      </c>
    </row>
    <row r="12" spans="1:15" x14ac:dyDescent="0.2">
      <c r="A12" s="40">
        <v>8</v>
      </c>
      <c r="C12" s="34">
        <v>8</v>
      </c>
      <c r="D12" s="35" t="s">
        <v>27</v>
      </c>
      <c r="E12" s="36">
        <f>Ergebnispunkte!$AJ$8</f>
        <v>3940</v>
      </c>
      <c r="F12" s="36">
        <f>Mannschaftspunkte!$AJ$8</f>
        <v>11875</v>
      </c>
      <c r="G12" s="36">
        <f>Spieltagsbonuspunkte!$AJ$8</f>
        <v>50</v>
      </c>
      <c r="H12" s="39">
        <f>Trainerwechsel!$T$9</f>
        <v>100</v>
      </c>
      <c r="I12" s="36">
        <f>Abschlusstabelle!$N$23</f>
        <v>0</v>
      </c>
      <c r="J12" s="36">
        <f>'Saisonpunkte-Extras'!$L$9</f>
        <v>0</v>
      </c>
      <c r="K12" s="39">
        <f>'Aufsteiger in die Bundesliga'!$T$9</f>
        <v>0</v>
      </c>
      <c r="L12" s="39">
        <f>'Absteiger in die Regionalliga'!$T$9</f>
        <v>0</v>
      </c>
      <c r="M12" s="37">
        <f>SUM(E12:L12)</f>
        <v>15965</v>
      </c>
      <c r="O12" s="38">
        <f t="shared" si="0"/>
        <v>-225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3940</v>
      </c>
      <c r="F13" s="36">
        <f>Mannschaftspunkte!$AJ$7</f>
        <v>10890</v>
      </c>
      <c r="G13" s="36">
        <f>Spieltagsbonuspunkte!$AJ$7</f>
        <v>50</v>
      </c>
      <c r="H13" s="39">
        <f>Trainerwechsel!$T$8</f>
        <v>100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14980</v>
      </c>
      <c r="O13" s="38">
        <f t="shared" si="0"/>
        <v>-985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50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50</v>
      </c>
      <c r="O14" s="38">
        <f>M14-M12</f>
        <v>-15915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50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50</v>
      </c>
      <c r="N15" s="169"/>
      <c r="O15" s="38">
        <f>M15-M13</f>
        <v>-14930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50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50</v>
      </c>
      <c r="O16" s="167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4" t="s">
        <v>30</v>
      </c>
      <c r="B18" s="224"/>
      <c r="C18" s="224"/>
      <c r="D18" s="224"/>
    </row>
    <row r="19" spans="1:15" ht="2.25" customHeight="1" x14ac:dyDescent="0.2">
      <c r="A19" s="48"/>
      <c r="B19" s="48"/>
      <c r="D19" s="49"/>
    </row>
    <row r="20" spans="1:15" x14ac:dyDescent="0.2">
      <c r="A20" s="213" t="s">
        <v>31</v>
      </c>
      <c r="B20" s="213"/>
      <c r="C20" s="213"/>
      <c r="D20" s="50">
        <f>D23*0.5</f>
        <v>76.5</v>
      </c>
      <c r="F20" s="186"/>
      <c r="G20" s="51"/>
    </row>
    <row r="21" spans="1:15" x14ac:dyDescent="0.2">
      <c r="A21" s="213" t="s">
        <v>32</v>
      </c>
      <c r="B21" s="213"/>
      <c r="C21" s="213"/>
      <c r="D21" s="50">
        <f>D23*0.35</f>
        <v>53.55</v>
      </c>
    </row>
    <row r="22" spans="1:15" ht="13.5" thickBot="1" x14ac:dyDescent="0.25">
      <c r="A22" s="214" t="s">
        <v>33</v>
      </c>
      <c r="B22" s="214"/>
      <c r="C22" s="214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7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M7" sqref="M7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>
        <f>[23]Ergebnistipps!$G$14</f>
        <v>40</v>
      </c>
      <c r="Y3" s="65">
        <f>[24]Ergebnistipps!$G$14</f>
        <v>140</v>
      </c>
      <c r="Z3" s="65">
        <f>[25]Ergebnistipps!$G$14</f>
        <v>160</v>
      </c>
      <c r="AA3" s="65">
        <f>[26]Ergebnistipps!$G$14</f>
        <v>160</v>
      </c>
      <c r="AB3" s="65">
        <f>[27]Ergebnistipps!$G$14</f>
        <v>80</v>
      </c>
      <c r="AC3" s="65">
        <f>[28]Ergebnistipps!$G$14</f>
        <v>60</v>
      </c>
      <c r="AD3" s="65">
        <f>[29]Ergebnistipps!$G$14</f>
        <v>180</v>
      </c>
      <c r="AE3" s="65"/>
      <c r="AF3" s="65"/>
      <c r="AG3" s="65"/>
      <c r="AH3" s="65"/>
      <c r="AI3" s="65"/>
      <c r="AJ3" s="66">
        <f t="shared" ref="AJ3:AJ11" si="0">SUM(B3:AI3)</f>
        <v>3920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>
        <f>[23]Ergebnistipps!$K$14</f>
        <v>60</v>
      </c>
      <c r="Y4" s="65">
        <f>[24]Ergebnistipps!$K$14</f>
        <v>140</v>
      </c>
      <c r="Z4" s="65">
        <f>[25]Ergebnistipps!$K$14</f>
        <v>280</v>
      </c>
      <c r="AA4" s="65">
        <f>[26]Ergebnistipps!$K$14</f>
        <v>160</v>
      </c>
      <c r="AB4" s="65">
        <f>[27]Ergebnistipps!$K$14</f>
        <v>20</v>
      </c>
      <c r="AC4" s="65">
        <f>[28]Ergebnistipps!$K$14</f>
        <v>60</v>
      </c>
      <c r="AD4" s="65">
        <f>[29]Ergebnistipps!$K$14</f>
        <v>100</v>
      </c>
      <c r="AE4" s="65"/>
      <c r="AF4" s="65"/>
      <c r="AG4" s="65"/>
      <c r="AH4" s="65"/>
      <c r="AI4" s="65"/>
      <c r="AJ4" s="66">
        <f t="shared" si="0"/>
        <v>3960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>
        <f>[23]Ergebnistipps!$O$14</f>
        <v>100</v>
      </c>
      <c r="Y5" s="65">
        <f>[24]Ergebnistipps!$O$14</f>
        <v>240</v>
      </c>
      <c r="Z5" s="65">
        <f>[25]Ergebnistipps!$O$14</f>
        <v>120</v>
      </c>
      <c r="AA5" s="65">
        <f>[26]Ergebnistipps!$O$14</f>
        <v>220</v>
      </c>
      <c r="AB5" s="65">
        <f>[27]Ergebnistipps!$O$14</f>
        <v>40</v>
      </c>
      <c r="AC5" s="65">
        <f>[28]Ergebnistipps!$O$14</f>
        <v>140</v>
      </c>
      <c r="AD5" s="65">
        <f>[29]Ergebnistipps!$O$14</f>
        <v>180</v>
      </c>
      <c r="AE5" s="65"/>
      <c r="AF5" s="65"/>
      <c r="AG5" s="65"/>
      <c r="AH5" s="65"/>
      <c r="AI5" s="65"/>
      <c r="AJ5" s="66">
        <f t="shared" si="0"/>
        <v>4100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>
        <f>[23]Ergebnistipps!$S$14</f>
        <v>40</v>
      </c>
      <c r="Y6" s="65">
        <f>[24]Ergebnistipps!$S$14</f>
        <v>180</v>
      </c>
      <c r="Z6" s="65">
        <f>[25]Ergebnistipps!$S$14</f>
        <v>160</v>
      </c>
      <c r="AA6" s="65">
        <f>[26]Ergebnistipps!$S$14</f>
        <v>200</v>
      </c>
      <c r="AB6" s="65">
        <f>[27]Ergebnistipps!$S$14</f>
        <v>80</v>
      </c>
      <c r="AC6" s="65">
        <f>[28]Ergebnistipps!$S$14</f>
        <v>140</v>
      </c>
      <c r="AD6" s="65">
        <f>[29]Ergebnistipps!$S$14</f>
        <v>180</v>
      </c>
      <c r="AE6" s="65"/>
      <c r="AF6" s="65"/>
      <c r="AG6" s="65"/>
      <c r="AH6" s="65"/>
      <c r="AI6" s="65"/>
      <c r="AJ6" s="66">
        <f t="shared" si="0"/>
        <v>4140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>
        <f>[23]Ergebnistipps!$W$14</f>
        <v>100</v>
      </c>
      <c r="Y7" s="65">
        <f>[24]Ergebnistipps!$W$14</f>
        <v>180</v>
      </c>
      <c r="Z7" s="65">
        <f>[25]Ergebnistipps!$W$14</f>
        <v>220</v>
      </c>
      <c r="AA7" s="65">
        <f>[26]Ergebnistipps!$W$14</f>
        <v>200</v>
      </c>
      <c r="AB7" s="65">
        <f>[27]Ergebnistipps!$W$14</f>
        <v>100</v>
      </c>
      <c r="AC7" s="65">
        <f>[28]Ergebnistipps!$W$14</f>
        <v>140</v>
      </c>
      <c r="AD7" s="65">
        <f>[29]Ergebnistipps!$W$14</f>
        <v>180</v>
      </c>
      <c r="AE7" s="65"/>
      <c r="AF7" s="65"/>
      <c r="AG7" s="65"/>
      <c r="AH7" s="65"/>
      <c r="AI7" s="65"/>
      <c r="AJ7" s="66">
        <f t="shared" si="0"/>
        <v>3940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>
        <f>[23]Ergebnistipps!$G$29</f>
        <v>100</v>
      </c>
      <c r="Y8" s="65">
        <f>[24]Ergebnistipps!$G$29</f>
        <v>180</v>
      </c>
      <c r="Z8" s="65">
        <f>[25]Ergebnistipps!$G$29</f>
        <v>220</v>
      </c>
      <c r="AA8" s="65">
        <f>[26]Ergebnistipps!$G$29</f>
        <v>200</v>
      </c>
      <c r="AB8" s="65">
        <f>[27]Ergebnistipps!$G$29</f>
        <v>100</v>
      </c>
      <c r="AC8" s="65">
        <f>[28]Ergebnistipps!$G$29</f>
        <v>140</v>
      </c>
      <c r="AD8" s="65">
        <f>[29]Ergebnistipps!$G$29</f>
        <v>180</v>
      </c>
      <c r="AE8" s="65"/>
      <c r="AF8" s="65"/>
      <c r="AG8" s="65"/>
      <c r="AH8" s="65"/>
      <c r="AI8" s="65"/>
      <c r="AJ8" s="66">
        <f t="shared" si="0"/>
        <v>3940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>
        <f>[23]Ergebnistipps!$K$29</f>
        <v>100</v>
      </c>
      <c r="Y9" s="65">
        <f>[24]Ergebnistipps!$K$29</f>
        <v>180</v>
      </c>
      <c r="Z9" s="65">
        <f>[25]Ergebnistipps!$K$29</f>
        <v>220</v>
      </c>
      <c r="AA9" s="65">
        <f>[26]Ergebnistipps!$K$29</f>
        <v>200</v>
      </c>
      <c r="AB9" s="65">
        <f>[27]Ergebnistipps!$K$29</f>
        <v>100</v>
      </c>
      <c r="AC9" s="65">
        <f>[28]Ergebnistipps!$K$29</f>
        <v>140</v>
      </c>
      <c r="AD9" s="65">
        <f>[29]Ergebnistipps!$K$29</f>
        <v>180</v>
      </c>
      <c r="AE9" s="65"/>
      <c r="AF9" s="65"/>
      <c r="AG9" s="65"/>
      <c r="AH9" s="65"/>
      <c r="AI9" s="65"/>
      <c r="AJ9" s="66">
        <f t="shared" si="0"/>
        <v>4060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>
        <f>[23]Ergebnistipps!$O$29</f>
        <v>100</v>
      </c>
      <c r="Y10" s="65">
        <f>[24]Ergebnistipps!$O$29</f>
        <v>160</v>
      </c>
      <c r="Z10" s="65">
        <f>[25]Ergebnistipps!$O$29</f>
        <v>200</v>
      </c>
      <c r="AA10" s="65">
        <f>[26]Ergebnistipps!$O$29</f>
        <v>200</v>
      </c>
      <c r="AB10" s="65">
        <f>[27]Ergebnistipps!$O$29</f>
        <v>140</v>
      </c>
      <c r="AC10" s="65">
        <f>[28]Ergebnistipps!$O$29</f>
        <v>140</v>
      </c>
      <c r="AD10" s="65">
        <f>[29]Ergebnistipps!$O$29</f>
        <v>140</v>
      </c>
      <c r="AE10" s="65"/>
      <c r="AF10" s="65"/>
      <c r="AG10" s="65"/>
      <c r="AH10" s="65"/>
      <c r="AI10" s="65"/>
      <c r="AJ10" s="66">
        <f t="shared" si="0"/>
        <v>4420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>
        <f>[23]Ergebnistipps!$S$29</f>
        <v>60</v>
      </c>
      <c r="Y11" s="65">
        <f>[24]Ergebnistipps!$S$29</f>
        <v>160</v>
      </c>
      <c r="Z11" s="65">
        <f>[25]Ergebnistipps!$S$29</f>
        <v>280</v>
      </c>
      <c r="AA11" s="65">
        <f>[26]Ergebnistipps!$S$29</f>
        <v>280</v>
      </c>
      <c r="AB11" s="65">
        <f>[27]Ergebnistipps!$S$29</f>
        <v>20</v>
      </c>
      <c r="AC11" s="65">
        <f>[28]Ergebnistipps!$S$29</f>
        <v>140</v>
      </c>
      <c r="AD11" s="65">
        <f>[29]Ergebnistipps!$S$29</f>
        <v>100</v>
      </c>
      <c r="AE11" s="65"/>
      <c r="AF11" s="65"/>
      <c r="AG11" s="65"/>
      <c r="AH11" s="65"/>
      <c r="AI11" s="65"/>
      <c r="AJ11" s="66">
        <f t="shared" si="0"/>
        <v>4220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M7" sqref="M7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>
        <f>[23]Mannschaftstipps!$E$16</f>
        <v>285</v>
      </c>
      <c r="Y3" s="65">
        <f>[24]Mannschaftstipps!$E$16</f>
        <v>720</v>
      </c>
      <c r="Z3" s="65">
        <f>[25]Mannschaftstipps!$E$16</f>
        <v>760</v>
      </c>
      <c r="AA3" s="65">
        <f>[26]Mannschaftstipps!$E$16</f>
        <v>685</v>
      </c>
      <c r="AB3" s="65">
        <f>[27]Mannschaftstipps!$E$16</f>
        <v>295</v>
      </c>
      <c r="AC3" s="65">
        <f>[28]Mannschaftstipps!$E$16</f>
        <v>285</v>
      </c>
      <c r="AD3" s="65">
        <f>[29]Mannschaftstipps!$E$16</f>
        <v>815</v>
      </c>
      <c r="AE3" s="65"/>
      <c r="AF3" s="65"/>
      <c r="AG3" s="65"/>
      <c r="AH3" s="65"/>
      <c r="AI3" s="65"/>
      <c r="AJ3" s="66">
        <f t="shared" ref="AJ3:AJ14" si="0">SUM(B3:AI3)</f>
        <v>13125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>
        <f>[23]Mannschaftstipps!$I$16</f>
        <v>300</v>
      </c>
      <c r="Y4" s="65">
        <f>[24]Mannschaftstipps!$I$16</f>
        <v>470</v>
      </c>
      <c r="Z4" s="65">
        <f>[25]Mannschaftstipps!$I$16</f>
        <v>715</v>
      </c>
      <c r="AA4" s="65">
        <f>[26]Mannschaftstipps!$I$16</f>
        <v>665</v>
      </c>
      <c r="AB4" s="65">
        <f>[27]Mannschaftstipps!$I$16</f>
        <v>200</v>
      </c>
      <c r="AC4" s="65">
        <f>[28]Mannschaftstipps!$I$16</f>
        <v>195</v>
      </c>
      <c r="AD4" s="65">
        <f>[29]Mannschaftstipps!$I$16</f>
        <v>770</v>
      </c>
      <c r="AE4" s="65"/>
      <c r="AF4" s="65"/>
      <c r="AG4" s="65"/>
      <c r="AH4" s="65"/>
      <c r="AI4" s="65"/>
      <c r="AJ4" s="66">
        <f t="shared" si="0"/>
        <v>12300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>
        <f>[23]Mannschaftstipps!$M$16</f>
        <v>310</v>
      </c>
      <c r="Y5" s="65">
        <f>[24]Mannschaftstipps!$M$16</f>
        <v>590</v>
      </c>
      <c r="Z5" s="65">
        <f>[25]Mannschaftstipps!$M$16</f>
        <v>745</v>
      </c>
      <c r="AA5" s="65">
        <f>[26]Mannschaftstipps!$M$16</f>
        <v>535</v>
      </c>
      <c r="AB5" s="65">
        <f>[27]Mannschaftstipps!$M$16</f>
        <v>275</v>
      </c>
      <c r="AC5" s="65">
        <f>[28]Mannschaftstipps!$M$16</f>
        <v>185</v>
      </c>
      <c r="AD5" s="65">
        <f>[29]Mannschaftstipps!$M$16</f>
        <v>700</v>
      </c>
      <c r="AE5" s="65"/>
      <c r="AF5" s="65"/>
      <c r="AG5" s="65"/>
      <c r="AH5" s="65"/>
      <c r="AI5" s="65"/>
      <c r="AJ5" s="66">
        <f t="shared" si="0"/>
        <v>12360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>
        <f>[23]Mannschaftstipps!$E$33</f>
        <v>235</v>
      </c>
      <c r="Y6" s="65">
        <f>[24]Mannschaftstipps!$E$33</f>
        <v>560</v>
      </c>
      <c r="Z6" s="65">
        <f>[25]Mannschaftstipps!$E$33</f>
        <v>775</v>
      </c>
      <c r="AA6" s="65">
        <f>[26]Mannschaftstipps!$E$33</f>
        <v>645</v>
      </c>
      <c r="AB6" s="65">
        <f>[27]Mannschaftstipps!$E$33</f>
        <v>305</v>
      </c>
      <c r="AC6" s="65">
        <f>[28]Mannschaftstipps!$E$33</f>
        <v>340</v>
      </c>
      <c r="AD6" s="65">
        <f>[29]Mannschaftstipps!$E$33</f>
        <v>635</v>
      </c>
      <c r="AE6" s="65"/>
      <c r="AF6" s="65"/>
      <c r="AG6" s="65"/>
      <c r="AH6" s="65"/>
      <c r="AI6" s="65"/>
      <c r="AJ6" s="66">
        <f t="shared" si="0"/>
        <v>11880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>
        <f>[23]Mannschaftstipps!$I$33</f>
        <v>200</v>
      </c>
      <c r="Y7" s="65">
        <f>[24]Mannschaftstipps!$I$33</f>
        <v>560</v>
      </c>
      <c r="Z7" s="65">
        <f>[25]Mannschaftstipps!$I$33</f>
        <v>730</v>
      </c>
      <c r="AA7" s="65">
        <f>[26]Mannschaftstipps!$I$33</f>
        <v>550</v>
      </c>
      <c r="AB7" s="65">
        <f>[27]Mannschaftstipps!$I$33</f>
        <v>215</v>
      </c>
      <c r="AC7" s="65">
        <f>[28]Mannschaftstipps!$I$33</f>
        <v>320</v>
      </c>
      <c r="AD7" s="65">
        <f>[29]Mannschaftstipps!$I$33</f>
        <v>595</v>
      </c>
      <c r="AE7" s="65"/>
      <c r="AF7" s="65"/>
      <c r="AG7" s="65"/>
      <c r="AH7" s="65"/>
      <c r="AI7" s="65"/>
      <c r="AJ7" s="66">
        <f t="shared" si="0"/>
        <v>10890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>
        <f>[23]Mannschaftstipps!$M$33</f>
        <v>265</v>
      </c>
      <c r="Y8" s="65">
        <f>[24]Mannschaftstipps!$M$33</f>
        <v>520</v>
      </c>
      <c r="Z8" s="65">
        <f>[25]Mannschaftstipps!$M$33</f>
        <v>725</v>
      </c>
      <c r="AA8" s="65">
        <f>[26]Mannschaftstipps!$M$33</f>
        <v>560</v>
      </c>
      <c r="AB8" s="65">
        <f>[27]Mannschaftstipps!$M$33</f>
        <v>160</v>
      </c>
      <c r="AC8" s="65">
        <f>[28]Mannschaftstipps!$M$33</f>
        <v>385</v>
      </c>
      <c r="AD8" s="65">
        <f>[29]Mannschaftstipps!$M$33</f>
        <v>495</v>
      </c>
      <c r="AE8" s="65"/>
      <c r="AF8" s="65"/>
      <c r="AG8" s="65"/>
      <c r="AH8" s="65"/>
      <c r="AI8" s="65"/>
      <c r="AJ8" s="66">
        <f t="shared" si="0"/>
        <v>11875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>
        <f>[23]Mannschaftstipps!$E$50</f>
        <v>245</v>
      </c>
      <c r="Y9" s="65">
        <f>[24]Mannschaftstipps!$E$50</f>
        <v>555</v>
      </c>
      <c r="Z9" s="65">
        <f>[25]Mannschaftstipps!$E$50</f>
        <v>775</v>
      </c>
      <c r="AA9" s="65">
        <f>[26]Mannschaftstipps!$E$50</f>
        <v>645</v>
      </c>
      <c r="AB9" s="65">
        <f>[27]Mannschaftstipps!$E$50</f>
        <v>240</v>
      </c>
      <c r="AC9" s="65">
        <f>[28]Mannschaftstipps!$E$50</f>
        <v>315</v>
      </c>
      <c r="AD9" s="65">
        <f>[29]Mannschaftstipps!$E$50</f>
        <v>705</v>
      </c>
      <c r="AE9" s="65"/>
      <c r="AF9" s="65"/>
      <c r="AG9" s="65"/>
      <c r="AH9" s="65"/>
      <c r="AI9" s="65"/>
      <c r="AJ9" s="66">
        <f t="shared" si="0"/>
        <v>11880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>
        <f>[23]Mannschaftstipps!$I$50</f>
        <v>240</v>
      </c>
      <c r="Y10" s="65">
        <f>[24]Mannschaftstipps!$I$50</f>
        <v>465</v>
      </c>
      <c r="Z10" s="65">
        <f>[25]Mannschaftstipps!$I$50</f>
        <v>770</v>
      </c>
      <c r="AA10" s="65">
        <f>[26]Mannschaftstipps!$I$50</f>
        <v>565</v>
      </c>
      <c r="AB10" s="65">
        <f>[27]Mannschaftstipps!$I$50</f>
        <v>230</v>
      </c>
      <c r="AC10" s="65">
        <f>[28]Mannschaftstipps!$I$50</f>
        <v>270</v>
      </c>
      <c r="AD10" s="65">
        <f>[29]Mannschaftstipps!$I$50</f>
        <v>650</v>
      </c>
      <c r="AE10" s="65"/>
      <c r="AF10" s="65"/>
      <c r="AG10" s="65"/>
      <c r="AH10" s="65"/>
      <c r="AI10" s="65"/>
      <c r="AJ10" s="66">
        <f t="shared" si="0"/>
        <v>12185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>
        <f>[23]Mannschaftstipps!$M$50</f>
        <v>305</v>
      </c>
      <c r="Y11" s="65">
        <f>[24]Mannschaftstipps!$M$50</f>
        <v>465</v>
      </c>
      <c r="Z11" s="65">
        <f>[25]Mannschaftstipps!$M$50</f>
        <v>705</v>
      </c>
      <c r="AA11" s="65">
        <f>[26]Mannschaftstipps!$M$50</f>
        <v>590</v>
      </c>
      <c r="AB11" s="65">
        <f>[27]Mannschaftstipps!$M$50</f>
        <v>140</v>
      </c>
      <c r="AC11" s="65">
        <f>[28]Mannschaftstipps!$M$50</f>
        <v>320</v>
      </c>
      <c r="AD11" s="65">
        <f>[29]Mannschaftstipps!$M$50</f>
        <v>795</v>
      </c>
      <c r="AE11" s="65"/>
      <c r="AF11" s="65"/>
      <c r="AG11" s="65"/>
      <c r="AH11" s="65"/>
      <c r="AI11" s="65"/>
      <c r="AJ11" s="66">
        <f t="shared" si="0"/>
        <v>11865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M7" sqref="M7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>
        <f>'[23]Zusammenfassung Spieltagspunkte'!$E$4</f>
        <v>0</v>
      </c>
      <c r="Y3" s="65">
        <f>'[24]Zusammenfassung Spieltagspunkte'!$E$4</f>
        <v>50</v>
      </c>
      <c r="Z3" s="65">
        <f>'[25]Zusammenfassung Spieltagspunkte'!$E$4</f>
        <v>0</v>
      </c>
      <c r="AA3" s="65">
        <f>'[26]Zusammenfassung Spieltagspunkte'!$E$4</f>
        <v>0</v>
      </c>
      <c r="AB3" s="65">
        <f>'[27]Zusammenfassung Spieltagspunkte'!$E$4</f>
        <v>0</v>
      </c>
      <c r="AC3" s="65">
        <f>'[28]Zusammenfassung Spieltagspunkte'!$E$4</f>
        <v>0</v>
      </c>
      <c r="AD3" s="65">
        <f>'[29]Zusammenfassung Spieltagspunkte'!$E$4</f>
        <v>50</v>
      </c>
      <c r="AE3" s="65"/>
      <c r="AF3" s="65"/>
      <c r="AG3" s="65"/>
      <c r="AH3" s="65"/>
      <c r="AI3" s="65"/>
      <c r="AJ3" s="66">
        <f t="shared" ref="AJ3:AJ14" si="0">SUM(B3:AI3)</f>
        <v>350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>
        <f>'[23]Zusammenfassung Spieltagspunkte'!$E$5</f>
        <v>0</v>
      </c>
      <c r="Y4" s="65">
        <f>'[24]Zusammenfassung Spieltagspunkte'!$E$5</f>
        <v>0</v>
      </c>
      <c r="Z4" s="65">
        <f>'[25]Zusammenfassung Spieltagspunkte'!$E$5</f>
        <v>50</v>
      </c>
      <c r="AA4" s="65">
        <f>'[26]Zusammenfassung Spieltagspunkte'!$E$5</f>
        <v>0</v>
      </c>
      <c r="AB4" s="65">
        <f>'[27]Zusammenfassung Spieltagspunkte'!$E$5</f>
        <v>0</v>
      </c>
      <c r="AC4" s="65">
        <f>'[28]Zusammenfassung Spieltagspunkte'!$E$5</f>
        <v>0</v>
      </c>
      <c r="AD4" s="65">
        <f>'[29]Zusammenfassung Spieltagspunkte'!$E$5</f>
        <v>0</v>
      </c>
      <c r="AE4" s="65"/>
      <c r="AF4" s="65"/>
      <c r="AG4" s="65"/>
      <c r="AH4" s="65"/>
      <c r="AI4" s="65"/>
      <c r="AJ4" s="66">
        <f t="shared" si="0"/>
        <v>150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>
        <f>'[23]Zusammenfassung Spieltagspunkte'!$E$6</f>
        <v>50</v>
      </c>
      <c r="Y5" s="65">
        <f>'[24]Zusammenfassung Spieltagspunkte'!$E$6</f>
        <v>0</v>
      </c>
      <c r="Z5" s="65">
        <f>'[25]Zusammenfassung Spieltagspunkte'!$E$6</f>
        <v>0</v>
      </c>
      <c r="AA5" s="65">
        <f>'[26]Zusammenfassung Spieltagspunkte'!$E$6</f>
        <v>0</v>
      </c>
      <c r="AB5" s="65">
        <f>'[27]Zusammenfassung Spieltagspunkte'!$E$6</f>
        <v>0</v>
      </c>
      <c r="AC5" s="65">
        <f>'[28]Zusammenfassung Spieltagspunkte'!$E$6</f>
        <v>0</v>
      </c>
      <c r="AD5" s="65">
        <f>'[29]Zusammenfassung Spieltagspunkte'!$E$6</f>
        <v>0</v>
      </c>
      <c r="AE5" s="65"/>
      <c r="AF5" s="65"/>
      <c r="AG5" s="65"/>
      <c r="AH5" s="65"/>
      <c r="AI5" s="65"/>
      <c r="AJ5" s="66">
        <f t="shared" si="0"/>
        <v>250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>
        <f>'[23]Zusammenfassung Spieltagspunkte'!$E$7</f>
        <v>0</v>
      </c>
      <c r="Y6" s="65">
        <f>'[24]Zusammenfassung Spieltagspunkte'!$E$7</f>
        <v>0</v>
      </c>
      <c r="Z6" s="65">
        <f>'[25]Zusammenfassung Spieltagspunkte'!$E$7</f>
        <v>0</v>
      </c>
      <c r="AA6" s="65">
        <f>'[26]Zusammenfassung Spieltagspunkte'!$E$7</f>
        <v>0</v>
      </c>
      <c r="AB6" s="65">
        <f>'[27]Zusammenfassung Spieltagspunkte'!$E$7</f>
        <v>50</v>
      </c>
      <c r="AC6" s="65">
        <f>'[28]Zusammenfassung Spieltagspunkte'!$E$7</f>
        <v>0</v>
      </c>
      <c r="AD6" s="65">
        <f>'[29]Zusammenfassung Spieltagspunkte'!$E$7</f>
        <v>0</v>
      </c>
      <c r="AE6" s="65"/>
      <c r="AF6" s="65"/>
      <c r="AG6" s="65"/>
      <c r="AH6" s="65"/>
      <c r="AI6" s="65"/>
      <c r="AJ6" s="66">
        <f t="shared" si="0"/>
        <v>150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>
        <f>'[23]Zusammenfassung Spieltagspunkte'!$E$8</f>
        <v>0</v>
      </c>
      <c r="Y7" s="65">
        <f>'[24]Zusammenfassung Spieltagspunkte'!$E$8</f>
        <v>0</v>
      </c>
      <c r="Z7" s="65">
        <f>'[25]Zusammenfassung Spieltagspunkte'!$E$8</f>
        <v>0</v>
      </c>
      <c r="AA7" s="65">
        <f>'[26]Zusammenfassung Spieltagspunkte'!$E$8</f>
        <v>0</v>
      </c>
      <c r="AB7" s="65">
        <f>'[27]Zusammenfassung Spieltagspunkte'!$E$8</f>
        <v>0</v>
      </c>
      <c r="AC7" s="65">
        <f>'[28]Zusammenfassung Spieltagspunkte'!$E$8</f>
        <v>0</v>
      </c>
      <c r="AD7" s="65">
        <f>'[29]Zusammenfassung Spieltagspunkte'!$E$8</f>
        <v>0</v>
      </c>
      <c r="AE7" s="65"/>
      <c r="AF7" s="65"/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>
        <f>'[23]Zusammenfassung Spieltagspunkte'!$E$9</f>
        <v>0</v>
      </c>
      <c r="Y8" s="65">
        <f>'[24]Zusammenfassung Spieltagspunkte'!$E$9</f>
        <v>0</v>
      </c>
      <c r="Z8" s="65">
        <f>'[25]Zusammenfassung Spieltagspunkte'!$E$9</f>
        <v>0</v>
      </c>
      <c r="AA8" s="65">
        <f>'[26]Zusammenfassung Spieltagspunkte'!$E$9</f>
        <v>0</v>
      </c>
      <c r="AB8" s="65">
        <f>'[27]Zusammenfassung Spieltagspunkte'!$E$9</f>
        <v>0</v>
      </c>
      <c r="AC8" s="65">
        <f>'[28]Zusammenfassung Spieltagspunkte'!$E$9</f>
        <v>50</v>
      </c>
      <c r="AD8" s="65">
        <f>'[29]Zusammenfassung Spieltagspunkte'!$E$9</f>
        <v>0</v>
      </c>
      <c r="AE8" s="65"/>
      <c r="AF8" s="65"/>
      <c r="AG8" s="65"/>
      <c r="AH8" s="65"/>
      <c r="AI8" s="65"/>
      <c r="AJ8" s="66">
        <f t="shared" si="0"/>
        <v>50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>
        <f>'[23]Zusammenfassung Spieltagspunkte'!$E$10</f>
        <v>0</v>
      </c>
      <c r="Y9" s="65">
        <f>'[24]Zusammenfassung Spieltagspunkte'!$E$10</f>
        <v>0</v>
      </c>
      <c r="Z9" s="65">
        <f>'[25]Zusammenfassung Spieltagspunkte'!$E$10</f>
        <v>50</v>
      </c>
      <c r="AA9" s="65">
        <f>'[26]Zusammenfassung Spieltagspunkte'!$E$10</f>
        <v>0</v>
      </c>
      <c r="AB9" s="65">
        <f>'[27]Zusammenfassung Spieltagspunkte'!$E$10</f>
        <v>0</v>
      </c>
      <c r="AC9" s="65">
        <f>'[28]Zusammenfassung Spieltagspunkte'!$E$10</f>
        <v>0</v>
      </c>
      <c r="AD9" s="65">
        <f>'[29]Zusammenfassung Spieltagspunkte'!$E$10</f>
        <v>0</v>
      </c>
      <c r="AE9" s="65"/>
      <c r="AF9" s="65"/>
      <c r="AG9" s="65"/>
      <c r="AH9" s="65"/>
      <c r="AI9" s="65"/>
      <c r="AJ9" s="66">
        <f t="shared" si="0"/>
        <v>50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>
        <f>'[23]Zusammenfassung Spieltagspunkte'!$E$11</f>
        <v>0</v>
      </c>
      <c r="Y10" s="65">
        <f>'[24]Zusammenfassung Spieltagspunkte'!$E$11</f>
        <v>0</v>
      </c>
      <c r="Z10" s="65">
        <f>'[25]Zusammenfassung Spieltagspunkte'!$E$11</f>
        <v>0</v>
      </c>
      <c r="AA10" s="65">
        <f>'[26]Zusammenfassung Spieltagspunkte'!$E$11</f>
        <v>0</v>
      </c>
      <c r="AB10" s="65">
        <f>'[27]Zusammenfassung Spieltagspunkte'!$E$11</f>
        <v>0</v>
      </c>
      <c r="AC10" s="65">
        <f>'[28]Zusammenfassung Spieltagspunkte'!$E$11</f>
        <v>0</v>
      </c>
      <c r="AD10" s="65">
        <f>'[29]Zusammenfassung Spieltagspunkte'!$E$11</f>
        <v>0</v>
      </c>
      <c r="AE10" s="65"/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>
        <f>'[23]Zusammenfassung Spieltagspunkte'!$E$12</f>
        <v>0</v>
      </c>
      <c r="Y11" s="65">
        <f>'[24]Zusammenfassung Spieltagspunkte'!$E$12</f>
        <v>0</v>
      </c>
      <c r="Z11" s="65">
        <f>'[25]Zusammenfassung Spieltagspunkte'!$E$12</f>
        <v>0</v>
      </c>
      <c r="AA11" s="65">
        <f>'[26]Zusammenfassung Spieltagspunkte'!$E$12</f>
        <v>50</v>
      </c>
      <c r="AB11" s="65">
        <f>'[27]Zusammenfassung Spieltagspunkte'!$E$12</f>
        <v>0</v>
      </c>
      <c r="AC11" s="65">
        <f>'[28]Zusammenfassung Spieltagspunkte'!$E$12</f>
        <v>0</v>
      </c>
      <c r="AD11" s="65">
        <f>'[29]Zusammenfassung Spieltagspunkte'!$E$12</f>
        <v>0</v>
      </c>
      <c r="AE11" s="65"/>
      <c r="AF11" s="65"/>
      <c r="AG11" s="65"/>
      <c r="AH11" s="65"/>
      <c r="AI11" s="65"/>
      <c r="AJ11" s="66">
        <f t="shared" si="0"/>
        <v>200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7" sqref="M7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>
        <v>100</v>
      </c>
      <c r="C2" s="171"/>
      <c r="D2" s="171"/>
      <c r="E2" s="171">
        <v>400</v>
      </c>
      <c r="F2" s="171"/>
      <c r="G2" s="171"/>
      <c r="H2" s="171"/>
      <c r="I2" s="171">
        <v>100</v>
      </c>
      <c r="J2" s="171">
        <v>200</v>
      </c>
      <c r="K2" s="171"/>
      <c r="L2" s="171">
        <v>100</v>
      </c>
      <c r="M2" s="171"/>
      <c r="N2" s="171"/>
      <c r="O2" s="171">
        <v>100</v>
      </c>
      <c r="P2" s="171">
        <v>100</v>
      </c>
      <c r="Q2" s="171"/>
      <c r="R2" s="171"/>
      <c r="S2" s="171">
        <v>400</v>
      </c>
      <c r="T2" s="80">
        <f>SUM(B2:S2)</f>
        <v>1500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100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200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100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200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100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100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100</v>
      </c>
      <c r="P8" s="174"/>
      <c r="Q8" s="174"/>
      <c r="R8" s="174"/>
      <c r="S8" s="174"/>
      <c r="T8" s="84">
        <f t="shared" si="0"/>
        <v>100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100</v>
      </c>
      <c r="P9" s="174"/>
      <c r="Q9" s="174"/>
      <c r="R9" s="174"/>
      <c r="S9" s="174"/>
      <c r="T9" s="84">
        <f t="shared" si="0"/>
        <v>100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100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200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100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200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4" t="s">
        <v>41</v>
      </c>
      <c r="C16" s="234"/>
      <c r="D16" s="234"/>
      <c r="E16" s="235" t="s">
        <v>118</v>
      </c>
      <c r="F16" s="235"/>
      <c r="G16" s="235"/>
      <c r="H16" s="235"/>
      <c r="I16" s="235"/>
      <c r="J16" s="235"/>
      <c r="K16" s="5" t="s">
        <v>69</v>
      </c>
      <c r="L16" s="235" t="s">
        <v>119</v>
      </c>
      <c r="M16" s="235"/>
      <c r="N16" s="235"/>
      <c r="O16" s="235"/>
      <c r="P16" s="235"/>
      <c r="Q16" s="235"/>
      <c r="R16" s="236"/>
      <c r="S16" s="236"/>
      <c r="T16" s="236"/>
      <c r="U16" s="234"/>
      <c r="V16" s="234"/>
      <c r="W16" s="234"/>
      <c r="X16" s="234"/>
    </row>
    <row r="17" spans="1:24" x14ac:dyDescent="0.15">
      <c r="A17" s="5" t="s">
        <v>70</v>
      </c>
      <c r="B17" s="234" t="s">
        <v>56</v>
      </c>
      <c r="C17" s="234"/>
      <c r="D17" s="234"/>
      <c r="E17" s="234" t="s">
        <v>120</v>
      </c>
      <c r="F17" s="234"/>
      <c r="G17" s="234"/>
      <c r="H17" s="234"/>
      <c r="I17" s="234"/>
      <c r="J17" s="234"/>
      <c r="K17" s="5" t="s">
        <v>69</v>
      </c>
      <c r="L17" s="235" t="s">
        <v>121</v>
      </c>
      <c r="M17" s="235"/>
      <c r="N17" s="235"/>
      <c r="O17" s="235"/>
      <c r="P17" s="235"/>
      <c r="Q17" s="235"/>
      <c r="R17" s="236"/>
      <c r="S17" s="236"/>
      <c r="T17" s="236"/>
      <c r="U17" s="234"/>
      <c r="V17" s="234"/>
      <c r="W17" s="234"/>
      <c r="X17" s="234"/>
    </row>
    <row r="18" spans="1:24" x14ac:dyDescent="0.15">
      <c r="A18" s="5" t="s">
        <v>71</v>
      </c>
      <c r="B18" s="234" t="s">
        <v>62</v>
      </c>
      <c r="C18" s="234"/>
      <c r="D18" s="234"/>
      <c r="E18" s="234" t="s">
        <v>122</v>
      </c>
      <c r="F18" s="234"/>
      <c r="G18" s="234"/>
      <c r="H18" s="234"/>
      <c r="I18" s="234"/>
      <c r="J18" s="234"/>
      <c r="K18" s="5" t="s">
        <v>69</v>
      </c>
      <c r="L18" s="235" t="s">
        <v>123</v>
      </c>
      <c r="M18" s="235"/>
      <c r="N18" s="235"/>
      <c r="O18" s="235"/>
      <c r="P18" s="235"/>
      <c r="Q18" s="235"/>
      <c r="R18" s="236"/>
      <c r="S18" s="236"/>
      <c r="T18" s="236"/>
      <c r="U18" s="234"/>
      <c r="V18" s="234"/>
      <c r="W18" s="234"/>
      <c r="X18" s="234"/>
    </row>
    <row r="19" spans="1:24" x14ac:dyDescent="0.15">
      <c r="A19" s="5" t="s">
        <v>72</v>
      </c>
      <c r="B19" s="234" t="s">
        <v>62</v>
      </c>
      <c r="C19" s="234"/>
      <c r="D19" s="234"/>
      <c r="E19" s="235" t="s">
        <v>123</v>
      </c>
      <c r="F19" s="235"/>
      <c r="G19" s="235"/>
      <c r="H19" s="235"/>
      <c r="I19" s="235"/>
      <c r="J19" s="235"/>
      <c r="K19" s="5" t="s">
        <v>69</v>
      </c>
      <c r="L19" s="234" t="s">
        <v>122</v>
      </c>
      <c r="M19" s="234"/>
      <c r="N19" s="234"/>
      <c r="O19" s="234"/>
      <c r="P19" s="234"/>
      <c r="Q19" s="234"/>
      <c r="U19" s="234"/>
      <c r="V19" s="234"/>
      <c r="W19" s="234"/>
      <c r="X19" s="234"/>
    </row>
    <row r="20" spans="1:24" x14ac:dyDescent="0.15">
      <c r="A20" s="5" t="s">
        <v>73</v>
      </c>
      <c r="B20" s="234" t="s">
        <v>124</v>
      </c>
      <c r="C20" s="234"/>
      <c r="D20" s="234"/>
      <c r="E20" s="234" t="s">
        <v>125</v>
      </c>
      <c r="F20" s="234"/>
      <c r="G20" s="234"/>
      <c r="H20" s="234"/>
      <c r="I20" s="234"/>
      <c r="J20" s="234"/>
      <c r="K20" s="5" t="s">
        <v>69</v>
      </c>
      <c r="L20" s="234" t="s">
        <v>126</v>
      </c>
      <c r="M20" s="234"/>
      <c r="N20" s="234"/>
      <c r="O20" s="234"/>
      <c r="P20" s="234"/>
      <c r="Q20" s="234"/>
      <c r="U20" s="234"/>
      <c r="V20" s="234"/>
      <c r="W20" s="234"/>
      <c r="X20" s="234"/>
    </row>
    <row r="21" spans="1:24" x14ac:dyDescent="0.15">
      <c r="A21" s="5" t="s">
        <v>74</v>
      </c>
      <c r="B21" s="234" t="s">
        <v>124</v>
      </c>
      <c r="C21" s="234"/>
      <c r="D21" s="234"/>
      <c r="E21" s="234" t="s">
        <v>127</v>
      </c>
      <c r="F21" s="234"/>
      <c r="G21" s="234"/>
      <c r="H21" s="234"/>
      <c r="I21" s="234"/>
      <c r="J21" s="234"/>
      <c r="K21" s="5" t="s">
        <v>75</v>
      </c>
      <c r="L21" s="234" t="s">
        <v>125</v>
      </c>
      <c r="M21" s="234"/>
      <c r="N21" s="234"/>
      <c r="O21" s="234"/>
      <c r="P21" s="234"/>
      <c r="Q21" s="234"/>
      <c r="U21" s="234"/>
      <c r="V21" s="234"/>
      <c r="W21" s="234"/>
      <c r="X21" s="234"/>
    </row>
    <row r="22" spans="1:24" x14ac:dyDescent="0.15">
      <c r="A22" s="5" t="s">
        <v>76</v>
      </c>
      <c r="B22" s="234" t="s">
        <v>36</v>
      </c>
      <c r="C22" s="234"/>
      <c r="D22" s="234"/>
      <c r="E22" s="234" t="s">
        <v>128</v>
      </c>
      <c r="F22" s="234"/>
      <c r="G22" s="234"/>
      <c r="H22" s="234"/>
      <c r="I22" s="234"/>
      <c r="J22" s="234"/>
      <c r="K22" s="5" t="s">
        <v>75</v>
      </c>
      <c r="L22" s="235" t="s">
        <v>129</v>
      </c>
      <c r="M22" s="235"/>
      <c r="N22" s="235"/>
      <c r="O22" s="235"/>
      <c r="P22" s="235"/>
      <c r="Q22" s="235"/>
      <c r="U22" s="234"/>
      <c r="V22" s="234"/>
      <c r="W22" s="234"/>
      <c r="X22" s="234"/>
    </row>
    <row r="23" spans="1:24" x14ac:dyDescent="0.15">
      <c r="A23" s="5" t="s">
        <v>77</v>
      </c>
      <c r="B23" s="234" t="s">
        <v>124</v>
      </c>
      <c r="C23" s="234"/>
      <c r="D23" s="234"/>
      <c r="E23" s="234" t="s">
        <v>130</v>
      </c>
      <c r="F23" s="234"/>
      <c r="G23" s="234"/>
      <c r="H23" s="234"/>
      <c r="I23" s="234"/>
      <c r="J23" s="234"/>
      <c r="K23" s="5" t="s">
        <v>75</v>
      </c>
      <c r="L23" s="234" t="s">
        <v>127</v>
      </c>
      <c r="M23" s="234"/>
      <c r="N23" s="234"/>
      <c r="O23" s="234"/>
      <c r="P23" s="234"/>
      <c r="Q23" s="234"/>
      <c r="U23" s="234"/>
      <c r="V23" s="234"/>
      <c r="W23" s="234"/>
      <c r="X23" s="234"/>
    </row>
    <row r="24" spans="1:24" x14ac:dyDescent="0.15">
      <c r="A24" s="5" t="s">
        <v>78</v>
      </c>
      <c r="B24" s="234" t="s">
        <v>124</v>
      </c>
      <c r="C24" s="234"/>
      <c r="D24" s="234"/>
      <c r="E24" s="234" t="s">
        <v>127</v>
      </c>
      <c r="F24" s="234"/>
      <c r="G24" s="234"/>
      <c r="H24" s="234"/>
      <c r="I24" s="234"/>
      <c r="J24" s="234"/>
      <c r="K24" s="5" t="s">
        <v>69</v>
      </c>
      <c r="L24" s="234" t="s">
        <v>130</v>
      </c>
      <c r="M24" s="234"/>
      <c r="N24" s="234"/>
      <c r="O24" s="234"/>
      <c r="P24" s="234"/>
      <c r="Q24" s="234"/>
      <c r="U24" s="234"/>
      <c r="V24" s="234"/>
      <c r="W24" s="234"/>
      <c r="X24" s="234"/>
    </row>
    <row r="25" spans="1:24" x14ac:dyDescent="0.15">
      <c r="A25" s="5" t="s">
        <v>91</v>
      </c>
      <c r="B25" s="234" t="s">
        <v>56</v>
      </c>
      <c r="C25" s="234"/>
      <c r="D25" s="234"/>
      <c r="E25" s="234" t="s">
        <v>131</v>
      </c>
      <c r="F25" s="234"/>
      <c r="G25" s="234"/>
      <c r="H25" s="234"/>
      <c r="I25" s="234"/>
      <c r="J25" s="234"/>
      <c r="K25" s="5" t="s">
        <v>75</v>
      </c>
      <c r="L25" s="235" t="s">
        <v>120</v>
      </c>
      <c r="M25" s="235"/>
      <c r="N25" s="235"/>
      <c r="O25" s="235"/>
      <c r="P25" s="235"/>
      <c r="Q25" s="235"/>
      <c r="U25" s="234"/>
      <c r="V25" s="234"/>
      <c r="W25" s="234"/>
      <c r="X25" s="234"/>
    </row>
    <row r="26" spans="1:24" x14ac:dyDescent="0.15">
      <c r="A26" s="5" t="s">
        <v>92</v>
      </c>
      <c r="B26" s="234" t="s">
        <v>62</v>
      </c>
      <c r="C26" s="234"/>
      <c r="D26" s="234"/>
      <c r="E26" s="234" t="s">
        <v>122</v>
      </c>
      <c r="F26" s="234"/>
      <c r="G26" s="234"/>
      <c r="H26" s="234"/>
      <c r="I26" s="234"/>
      <c r="J26" s="234"/>
      <c r="K26" s="5" t="s">
        <v>69</v>
      </c>
      <c r="L26" s="235" t="s">
        <v>123</v>
      </c>
      <c r="M26" s="235"/>
      <c r="N26" s="235"/>
      <c r="O26" s="235"/>
      <c r="P26" s="235"/>
      <c r="Q26" s="235"/>
      <c r="U26" s="234"/>
      <c r="V26" s="234"/>
      <c r="W26" s="234"/>
      <c r="X26" s="234"/>
    </row>
    <row r="27" spans="1:24" x14ac:dyDescent="0.15">
      <c r="A27" s="5" t="s">
        <v>93</v>
      </c>
      <c r="B27" s="234" t="s">
        <v>62</v>
      </c>
      <c r="C27" s="234"/>
      <c r="D27" s="234"/>
      <c r="E27" s="235" t="s">
        <v>123</v>
      </c>
      <c r="F27" s="235"/>
      <c r="G27" s="235"/>
      <c r="H27" s="235"/>
      <c r="I27" s="235"/>
      <c r="J27" s="235"/>
      <c r="K27" s="5" t="s">
        <v>69</v>
      </c>
      <c r="L27" s="234" t="s">
        <v>122</v>
      </c>
      <c r="M27" s="234"/>
      <c r="N27" s="234"/>
      <c r="O27" s="234"/>
      <c r="P27" s="234"/>
      <c r="Q27" s="234"/>
      <c r="U27" s="234"/>
      <c r="V27" s="234"/>
      <c r="W27" s="234"/>
      <c r="X27" s="234"/>
    </row>
    <row r="28" spans="1:24" x14ac:dyDescent="0.15">
      <c r="A28" s="5" t="s">
        <v>94</v>
      </c>
      <c r="B28" s="234" t="s">
        <v>55</v>
      </c>
      <c r="C28" s="234"/>
      <c r="D28" s="234"/>
      <c r="E28" s="235" t="s">
        <v>132</v>
      </c>
      <c r="F28" s="235"/>
      <c r="G28" s="235"/>
      <c r="H28" s="235"/>
      <c r="I28" s="235"/>
      <c r="J28" s="235"/>
      <c r="K28" s="5" t="s">
        <v>69</v>
      </c>
      <c r="L28" s="235" t="s">
        <v>133</v>
      </c>
      <c r="M28" s="235"/>
      <c r="N28" s="235"/>
      <c r="O28" s="235"/>
      <c r="P28" s="235"/>
      <c r="Q28" s="235"/>
      <c r="U28" s="234"/>
      <c r="V28" s="234"/>
      <c r="W28" s="234"/>
      <c r="X28" s="234"/>
    </row>
    <row r="29" spans="1:24" x14ac:dyDescent="0.15">
      <c r="A29" s="5" t="s">
        <v>95</v>
      </c>
      <c r="B29" s="234" t="s">
        <v>67</v>
      </c>
      <c r="C29" s="234"/>
      <c r="D29" s="234"/>
      <c r="E29" s="234" t="s">
        <v>135</v>
      </c>
      <c r="F29" s="234"/>
      <c r="G29" s="234"/>
      <c r="H29" s="234"/>
      <c r="I29" s="234"/>
      <c r="J29" s="234"/>
      <c r="K29" s="5" t="s">
        <v>69</v>
      </c>
      <c r="L29" s="235" t="s">
        <v>134</v>
      </c>
      <c r="M29" s="235"/>
      <c r="N29" s="235"/>
      <c r="O29" s="235"/>
      <c r="P29" s="235"/>
      <c r="Q29" s="235"/>
      <c r="U29" s="234"/>
      <c r="V29" s="234"/>
      <c r="W29" s="234"/>
      <c r="X29" s="234"/>
    </row>
    <row r="30" spans="1:24" x14ac:dyDescent="0.15">
      <c r="A30" s="5" t="s">
        <v>97</v>
      </c>
      <c r="B30" s="234" t="s">
        <v>50</v>
      </c>
      <c r="C30" s="234"/>
      <c r="D30" s="234"/>
      <c r="E30" s="234" t="s">
        <v>136</v>
      </c>
      <c r="F30" s="234"/>
      <c r="G30" s="234"/>
      <c r="H30" s="234"/>
      <c r="I30" s="234"/>
      <c r="J30" s="234"/>
      <c r="K30" s="5" t="s">
        <v>69</v>
      </c>
      <c r="L30" s="235" t="s">
        <v>137</v>
      </c>
      <c r="M30" s="235"/>
      <c r="N30" s="235"/>
      <c r="O30" s="235"/>
      <c r="P30" s="235"/>
      <c r="Q30" s="235"/>
      <c r="U30" s="234"/>
      <c r="V30" s="234"/>
      <c r="W30" s="234"/>
      <c r="X30" s="234"/>
    </row>
    <row r="31" spans="1:24" x14ac:dyDescent="0.15">
      <c r="A31" s="5" t="s">
        <v>102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5" t="s">
        <v>69</v>
      </c>
      <c r="L31" s="235"/>
      <c r="M31" s="235"/>
      <c r="N31" s="235"/>
      <c r="O31" s="235"/>
      <c r="P31" s="235"/>
      <c r="Q31" s="235"/>
      <c r="U31" s="234"/>
      <c r="V31" s="234"/>
      <c r="W31" s="234"/>
      <c r="X31" s="234"/>
    </row>
    <row r="32" spans="1:24" x14ac:dyDescent="0.15">
      <c r="A32" s="5" t="s">
        <v>103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5" t="s">
        <v>69</v>
      </c>
      <c r="L32" s="235"/>
      <c r="M32" s="235"/>
      <c r="N32" s="235"/>
      <c r="O32" s="235"/>
      <c r="P32" s="235"/>
      <c r="Q32" s="235"/>
      <c r="U32" s="234"/>
      <c r="V32" s="234"/>
      <c r="W32" s="234"/>
      <c r="X32" s="234"/>
    </row>
    <row r="33" spans="1:24" x14ac:dyDescent="0.15">
      <c r="A33" s="5" t="s">
        <v>104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5" t="s">
        <v>69</v>
      </c>
      <c r="L33" s="235"/>
      <c r="M33" s="235"/>
      <c r="N33" s="235"/>
      <c r="O33" s="235"/>
      <c r="P33" s="235"/>
      <c r="Q33" s="235"/>
      <c r="U33" s="234"/>
      <c r="V33" s="234"/>
      <c r="W33" s="234"/>
      <c r="X33" s="234"/>
    </row>
    <row r="34" spans="1:24" x14ac:dyDescent="0.15">
      <c r="A34" s="5" t="s">
        <v>105</v>
      </c>
      <c r="B34" s="234"/>
      <c r="C34" s="234"/>
      <c r="D34" s="234"/>
      <c r="E34" s="235"/>
      <c r="F34" s="235"/>
      <c r="G34" s="235"/>
      <c r="H34" s="235"/>
      <c r="I34" s="235"/>
      <c r="J34" s="235"/>
      <c r="K34" s="5" t="s">
        <v>69</v>
      </c>
      <c r="L34" s="234"/>
      <c r="M34" s="234"/>
      <c r="N34" s="234"/>
      <c r="O34" s="234"/>
      <c r="P34" s="234"/>
      <c r="Q34" s="234"/>
      <c r="U34" s="234"/>
      <c r="V34" s="234"/>
      <c r="W34" s="234"/>
      <c r="X34" s="234"/>
    </row>
    <row r="35" spans="1:24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L35" s="235"/>
      <c r="M35" s="235"/>
      <c r="N35" s="235"/>
      <c r="O35" s="235"/>
      <c r="P35" s="235"/>
      <c r="Q35" s="235"/>
      <c r="U35" s="234"/>
      <c r="V35" s="234"/>
      <c r="W35" s="234"/>
      <c r="X35" s="234"/>
    </row>
    <row r="36" spans="1:24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L36" s="235"/>
      <c r="M36" s="235"/>
      <c r="N36" s="235"/>
      <c r="O36" s="235"/>
      <c r="P36" s="235"/>
      <c r="Q36" s="235"/>
    </row>
    <row r="37" spans="1:24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L37" s="235"/>
      <c r="M37" s="235"/>
      <c r="N37" s="235"/>
      <c r="O37" s="235"/>
      <c r="P37" s="235"/>
      <c r="Q37" s="235"/>
    </row>
    <row r="38" spans="1:24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L38" s="235"/>
      <c r="M38" s="235"/>
      <c r="N38" s="235"/>
      <c r="O38" s="235"/>
      <c r="P38" s="235"/>
      <c r="Q38" s="235"/>
    </row>
    <row r="39" spans="1:24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L39" s="235"/>
      <c r="M39" s="235"/>
      <c r="N39" s="235"/>
      <c r="O39" s="235"/>
      <c r="P39" s="235"/>
      <c r="Q39" s="235"/>
    </row>
    <row r="40" spans="1:24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L40" s="235"/>
      <c r="M40" s="235"/>
      <c r="N40" s="235"/>
      <c r="O40" s="235"/>
      <c r="P40" s="235"/>
      <c r="Q40" s="235"/>
    </row>
    <row r="41" spans="1:24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L41" s="235"/>
      <c r="M41" s="235"/>
      <c r="N41" s="235"/>
      <c r="O41" s="235"/>
      <c r="P41" s="235"/>
      <c r="Q41" s="235"/>
    </row>
    <row r="42" spans="1:24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L42" s="235"/>
      <c r="M42" s="235"/>
      <c r="N42" s="235"/>
      <c r="O42" s="235"/>
      <c r="P42" s="235"/>
      <c r="Q42" s="235"/>
    </row>
    <row r="43" spans="1:24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L43" s="235"/>
      <c r="M43" s="235"/>
      <c r="N43" s="235"/>
      <c r="O43" s="235"/>
      <c r="P43" s="235"/>
      <c r="Q43" s="235"/>
    </row>
    <row r="44" spans="1:24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L44" s="235"/>
      <c r="M44" s="235"/>
      <c r="N44" s="235"/>
      <c r="O44" s="235"/>
      <c r="P44" s="235"/>
      <c r="Q44" s="235"/>
    </row>
    <row r="45" spans="1:24" x14ac:dyDescent="0.15">
      <c r="B45" s="234"/>
      <c r="C45" s="234"/>
      <c r="D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</row>
    <row r="46" spans="1:24" x14ac:dyDescent="0.15">
      <c r="B46" s="234"/>
      <c r="C46" s="234"/>
      <c r="D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</row>
    <row r="47" spans="1:24" x14ac:dyDescent="0.15">
      <c r="B47" s="234"/>
      <c r="C47" s="234"/>
      <c r="D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</row>
    <row r="48" spans="1:24" x14ac:dyDescent="0.15">
      <c r="B48" s="234"/>
      <c r="C48" s="234"/>
      <c r="D48" s="234"/>
      <c r="F48" s="234"/>
      <c r="G48" s="234"/>
      <c r="H48" s="234"/>
      <c r="I48" s="234"/>
      <c r="J48" s="234"/>
    </row>
    <row r="49" spans="2:10" x14ac:dyDescent="0.15">
      <c r="B49" s="234"/>
      <c r="C49" s="234"/>
      <c r="D49" s="234"/>
      <c r="F49" s="234"/>
      <c r="G49" s="234"/>
      <c r="H49" s="234"/>
      <c r="I49" s="234"/>
      <c r="J49" s="234"/>
    </row>
    <row r="50" spans="2:10" x14ac:dyDescent="0.15">
      <c r="B50" s="234"/>
      <c r="C50" s="234"/>
      <c r="D50" s="234"/>
      <c r="F50" s="234"/>
      <c r="G50" s="234"/>
      <c r="H50" s="234"/>
      <c r="I50" s="234"/>
      <c r="J50" s="234"/>
    </row>
    <row r="51" spans="2:10" x14ac:dyDescent="0.15">
      <c r="F51" s="234"/>
      <c r="G51" s="234"/>
      <c r="H51" s="234"/>
      <c r="I51" s="234"/>
      <c r="J51" s="234"/>
    </row>
    <row r="52" spans="2:10" x14ac:dyDescent="0.15">
      <c r="F52" s="234"/>
      <c r="G52" s="234"/>
      <c r="H52" s="234"/>
      <c r="I52" s="234"/>
      <c r="J52" s="234"/>
    </row>
    <row r="53" spans="2:10" x14ac:dyDescent="0.15">
      <c r="F53" s="234"/>
      <c r="G53" s="234"/>
      <c r="H53" s="234"/>
      <c r="I53" s="234"/>
      <c r="J53" s="234"/>
    </row>
    <row r="54" spans="2:10" x14ac:dyDescent="0.15">
      <c r="F54" s="234"/>
      <c r="G54" s="234"/>
      <c r="H54" s="234"/>
      <c r="I54" s="234"/>
      <c r="J54" s="234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7" sqref="M7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[29]Auswertung!$I$10+803</f>
        <v>829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7" sqref="M7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0"/>
      <c r="B1" s="258" t="s">
        <v>14</v>
      </c>
      <c r="C1" s="85"/>
      <c r="D1" s="252" t="s">
        <v>21</v>
      </c>
      <c r="E1" s="253"/>
      <c r="F1" s="252" t="s">
        <v>22</v>
      </c>
      <c r="G1" s="253"/>
      <c r="H1" s="252" t="s">
        <v>46</v>
      </c>
      <c r="I1" s="253"/>
      <c r="J1" s="252" t="s">
        <v>25</v>
      </c>
      <c r="K1" s="253"/>
      <c r="L1" s="252" t="s">
        <v>26</v>
      </c>
      <c r="M1" s="253"/>
      <c r="N1" s="252" t="s">
        <v>58</v>
      </c>
      <c r="O1" s="253"/>
      <c r="P1" s="252" t="s">
        <v>29</v>
      </c>
      <c r="Q1" s="253"/>
      <c r="R1" s="252" t="s">
        <v>38</v>
      </c>
      <c r="S1" s="253"/>
      <c r="T1" s="252" t="s">
        <v>28</v>
      </c>
      <c r="U1" s="263"/>
      <c r="V1" s="248" t="s">
        <v>60</v>
      </c>
      <c r="W1" s="248"/>
      <c r="X1" s="260" t="s">
        <v>81</v>
      </c>
      <c r="Y1" s="253"/>
      <c r="Z1" s="248" t="s">
        <v>60</v>
      </c>
      <c r="AA1" s="248"/>
      <c r="AB1" s="86"/>
      <c r="AC1" s="86"/>
      <c r="AD1" s="86"/>
    </row>
    <row r="2" spans="1:30" s="8" customFormat="1" ht="13.5" customHeight="1" thickBot="1" x14ac:dyDescent="0.2">
      <c r="A2" s="251"/>
      <c r="B2" s="259"/>
      <c r="C2" s="87"/>
      <c r="D2" s="254"/>
      <c r="E2" s="255"/>
      <c r="F2" s="254"/>
      <c r="G2" s="255"/>
      <c r="H2" s="254"/>
      <c r="I2" s="255"/>
      <c r="J2" s="254"/>
      <c r="K2" s="255"/>
      <c r="L2" s="254"/>
      <c r="M2" s="255"/>
      <c r="N2" s="254"/>
      <c r="O2" s="255"/>
      <c r="P2" s="254"/>
      <c r="Q2" s="255"/>
      <c r="R2" s="254"/>
      <c r="S2" s="255"/>
      <c r="T2" s="254"/>
      <c r="U2" s="264"/>
      <c r="V2" s="248"/>
      <c r="W2" s="248"/>
      <c r="X2" s="261"/>
      <c r="Y2" s="255"/>
      <c r="Z2" s="248"/>
      <c r="AA2" s="24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>
        <v>1</v>
      </c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50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50</v>
      </c>
      <c r="V9" s="140"/>
      <c r="W9" s="139">
        <f>IF($B$9=0,0,(IF(AND($B$9=V9),100,IF(OR(AND($B$9-V9=1),AND(V9-$B$9=1)),50,0))))</f>
        <v>50</v>
      </c>
      <c r="X9" s="103"/>
      <c r="Y9" s="102">
        <f>IF($B$9=0,0,(IF(AND($B$9=X9),100,IF(OR(AND($B$9-X9=1),AND(X9-$B$9=1)),50,0))))</f>
        <v>50</v>
      </c>
      <c r="Z9" s="140"/>
      <c r="AA9" s="139">
        <f>IF($B$9=0,0,(IF(AND($B$9=Z9),100,IF(OR(AND($B$9-Z9=1),AND(Z9-$B$9=1)),50,0))))</f>
        <v>50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56">
        <f>SUM(E4:E21)</f>
        <v>0</v>
      </c>
      <c r="E23" s="257"/>
      <c r="F23" s="256">
        <f>SUM(G4:G21)</f>
        <v>50</v>
      </c>
      <c r="G23" s="257"/>
      <c r="H23" s="256">
        <f>SUM(I4:I21)</f>
        <v>0</v>
      </c>
      <c r="I23" s="257"/>
      <c r="J23" s="256">
        <f>SUM(K4:K21)</f>
        <v>0</v>
      </c>
      <c r="K23" s="257"/>
      <c r="L23" s="256">
        <f>SUM(M4:M21)</f>
        <v>0</v>
      </c>
      <c r="M23" s="257"/>
      <c r="N23" s="256">
        <f>SUM(O4:O21)</f>
        <v>0</v>
      </c>
      <c r="O23" s="257"/>
      <c r="P23" s="256">
        <f>SUM(Q4:Q21)</f>
        <v>0</v>
      </c>
      <c r="Q23" s="257"/>
      <c r="R23" s="256">
        <f>SUM(S4:S21)</f>
        <v>0</v>
      </c>
      <c r="S23" s="257"/>
      <c r="T23" s="256">
        <f>SUM(U4:U21)</f>
        <v>50</v>
      </c>
      <c r="U23" s="265"/>
      <c r="V23" s="249">
        <f>SUM(W4:W21)</f>
        <v>50</v>
      </c>
      <c r="W23" s="249"/>
      <c r="X23" s="262">
        <f>SUM(Y4:Y21)</f>
        <v>50</v>
      </c>
      <c r="Y23" s="257"/>
      <c r="Z23" s="249">
        <f>SUM(AA4:AA21)</f>
        <v>50</v>
      </c>
      <c r="AA23" s="24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7" sqref="M7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7" sqref="M7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2024-04-14T17:26:33Z</cp:lastPrinted>
  <dcterms:created xsi:type="dcterms:W3CDTF">2001-07-27T22:51:21Z</dcterms:created>
  <dcterms:modified xsi:type="dcterms:W3CDTF">2024-04-14T17:26:41Z</dcterms:modified>
</cp:coreProperties>
</file>