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861C4C02-9834-4100-9AC6-8AC9B901F8A8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81029"/>
</workbook>
</file>

<file path=xl/calcChain.xml><?xml version="1.0" encoding="utf-8"?>
<calcChain xmlns="http://schemas.openxmlformats.org/spreadsheetml/2006/main">
  <c r="H17" i="9" l="1"/>
  <c r="AF11" i="4"/>
  <c r="AF10" i="4"/>
  <c r="AF9" i="4"/>
  <c r="AF8" i="4"/>
  <c r="AF7" i="4"/>
  <c r="AF6" i="4"/>
  <c r="AF5" i="4"/>
  <c r="AF4" i="4"/>
  <c r="AF3" i="4"/>
  <c r="AF11" i="3"/>
  <c r="AF10" i="3"/>
  <c r="AF9" i="3"/>
  <c r="AF8" i="3"/>
  <c r="AF7" i="3"/>
  <c r="AF6" i="3"/>
  <c r="AF5" i="3"/>
  <c r="AF4" i="3"/>
  <c r="AF3" i="3"/>
  <c r="AF11" i="2"/>
  <c r="AF10" i="2"/>
  <c r="AF9" i="2"/>
  <c r="AF8" i="2"/>
  <c r="AF7" i="2"/>
  <c r="AF6" i="2"/>
  <c r="AF5" i="2"/>
  <c r="AF4" i="2"/>
  <c r="AF3" i="2"/>
  <c r="AE9" i="4"/>
  <c r="AE11" i="4"/>
  <c r="AE10" i="4"/>
  <c r="AE8" i="4"/>
  <c r="AE7" i="4"/>
  <c r="AE6" i="4"/>
  <c r="AE5" i="4"/>
  <c r="AE4" i="4"/>
  <c r="AE3" i="4"/>
  <c r="AE11" i="3"/>
  <c r="AE10" i="3"/>
  <c r="AE9" i="3"/>
  <c r="AE8" i="3"/>
  <c r="AE7" i="3"/>
  <c r="AE6" i="3"/>
  <c r="AE5" i="3"/>
  <c r="AE4" i="3"/>
  <c r="AE3" i="3"/>
  <c r="AE11" i="2"/>
  <c r="AE10" i="2"/>
  <c r="AE9" i="2"/>
  <c r="AE8" i="2"/>
  <c r="AE7" i="2"/>
  <c r="AE6" i="2"/>
  <c r="AE5" i="2"/>
  <c r="AE4" i="2"/>
  <c r="AE3" i="2"/>
  <c r="AC11" i="4"/>
  <c r="AC10" i="4"/>
  <c r="AC9" i="4"/>
  <c r="AC8" i="4"/>
  <c r="AC7" i="4"/>
  <c r="AC6" i="4"/>
  <c r="AC5" i="4"/>
  <c r="AC4" i="4"/>
  <c r="AC3" i="4"/>
  <c r="AC11" i="3"/>
  <c r="AC10" i="3"/>
  <c r="AC9" i="3"/>
  <c r="AC8" i="3"/>
  <c r="AC7" i="3"/>
  <c r="AC6" i="3"/>
  <c r="AC5" i="3"/>
  <c r="AC4" i="3"/>
  <c r="AC3" i="3"/>
  <c r="AC11" i="2"/>
  <c r="AC10" i="2"/>
  <c r="AC9" i="2"/>
  <c r="AC8" i="2"/>
  <c r="AC7" i="2"/>
  <c r="AC6" i="2"/>
  <c r="AC5" i="2"/>
  <c r="AC4" i="2"/>
  <c r="AC3" i="2"/>
  <c r="AB11" i="4" l="1"/>
  <c r="AB10" i="4"/>
  <c r="AB9" i="4"/>
  <c r="AB8" i="4"/>
  <c r="AB7" i="4"/>
  <c r="AB6" i="4"/>
  <c r="AB5" i="4"/>
  <c r="AB4" i="4"/>
  <c r="AB3" i="4"/>
  <c r="AB11" i="3"/>
  <c r="AB10" i="3"/>
  <c r="AB9" i="3"/>
  <c r="AB8" i="3"/>
  <c r="AB7" i="3"/>
  <c r="AB6" i="3"/>
  <c r="AB5" i="3"/>
  <c r="AB4" i="3"/>
  <c r="AB3" i="3"/>
  <c r="AB11" i="2"/>
  <c r="AB10" i="2"/>
  <c r="AB9" i="2"/>
  <c r="AB8" i="2"/>
  <c r="AB7" i="2"/>
  <c r="AB6" i="2"/>
  <c r="AB5" i="2"/>
  <c r="AB4" i="2"/>
  <c r="AB3" i="2"/>
  <c r="AA11" i="4"/>
  <c r="AA10" i="4"/>
  <c r="AA9" i="4"/>
  <c r="AA8" i="4"/>
  <c r="AA7" i="4"/>
  <c r="AA6" i="4"/>
  <c r="AA5" i="4"/>
  <c r="AA4" i="4"/>
  <c r="AA3" i="4"/>
  <c r="AA11" i="3"/>
  <c r="AA10" i="3"/>
  <c r="AA9" i="3"/>
  <c r="AA8" i="3"/>
  <c r="AA7" i="3"/>
  <c r="AA6" i="3"/>
  <c r="AA5" i="3"/>
  <c r="AA4" i="3"/>
  <c r="AA3" i="3"/>
  <c r="AA11" i="2"/>
  <c r="AA10" i="2"/>
  <c r="AA9" i="2"/>
  <c r="AA8" i="2"/>
  <c r="AA7" i="2"/>
  <c r="AA6" i="2"/>
  <c r="AA5" i="2"/>
  <c r="AA4" i="2"/>
  <c r="AA3" i="2"/>
  <c r="Z11" i="4"/>
  <c r="Z10" i="4"/>
  <c r="Z9" i="4"/>
  <c r="Z8" i="4"/>
  <c r="Z7" i="4"/>
  <c r="Z6" i="4"/>
  <c r="Z5" i="4"/>
  <c r="Z4" i="4"/>
  <c r="Z3" i="4"/>
  <c r="Z11" i="3"/>
  <c r="Z10" i="3"/>
  <c r="Z9" i="3"/>
  <c r="Z8" i="3"/>
  <c r="Z7" i="3"/>
  <c r="Z6" i="3"/>
  <c r="Z5" i="3"/>
  <c r="Z4" i="3"/>
  <c r="Z3" i="3"/>
  <c r="Z11" i="2"/>
  <c r="Z10" i="2"/>
  <c r="Z9" i="2"/>
  <c r="Z8" i="2"/>
  <c r="Z7" i="2"/>
  <c r="Z6" i="2"/>
  <c r="Z5" i="2"/>
  <c r="Z4" i="2"/>
  <c r="Z3" i="2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7" i="1" s="1"/>
  <c r="T5" i="11"/>
  <c r="L9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2" i="1" s="1"/>
  <c r="T8" i="10"/>
  <c r="K13" i="1" s="1"/>
  <c r="T11" i="10"/>
  <c r="K6" i="1" s="1"/>
  <c r="T12" i="10"/>
  <c r="K8" i="1" s="1"/>
  <c r="T12" i="5"/>
  <c r="H8" i="1" s="1"/>
  <c r="T5" i="5"/>
  <c r="H9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8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9" i="1" s="1"/>
  <c r="D23" i="6"/>
  <c r="I5" i="1" s="1"/>
  <c r="T5" i="10"/>
  <c r="K9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J7" i="9"/>
  <c r="J11" i="9"/>
  <c r="K4" i="9"/>
  <c r="E15" i="9"/>
  <c r="K9" i="9"/>
  <c r="I9" i="9" s="1"/>
  <c r="L9" i="9" s="1"/>
  <c r="J12" i="1" s="1"/>
  <c r="E14" i="9"/>
  <c r="J13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K15" i="9"/>
  <c r="K14" i="9"/>
  <c r="I6" i="9" l="1"/>
  <c r="L6" i="9" s="1"/>
  <c r="J7" i="1" s="1"/>
  <c r="I12" i="9"/>
  <c r="L12" i="9" s="1"/>
  <c r="J8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R10" i="2" l="1"/>
  <c r="R9" i="2"/>
  <c r="R11" i="2"/>
  <c r="R7" i="2"/>
  <c r="R3" i="2"/>
  <c r="R5" i="2" l="1"/>
  <c r="R4" i="2" l="1"/>
  <c r="R6" i="2" l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Y5" i="3"/>
  <c r="Y9" i="3"/>
  <c r="Y7" i="3"/>
  <c r="Y11" i="3"/>
  <c r="Y6" i="3"/>
  <c r="Y8" i="3"/>
  <c r="Y4" i="3"/>
  <c r="Y3" i="3"/>
  <c r="Y5" i="4" l="1"/>
  <c r="Y6" i="4"/>
  <c r="Y8" i="4"/>
  <c r="Y9" i="4"/>
  <c r="Y4" i="4"/>
  <c r="Y10" i="4"/>
  <c r="Y7" i="4"/>
  <c r="Y11" i="4"/>
  <c r="Y3" i="4"/>
  <c r="AD8" i="2" l="1"/>
  <c r="AJ8" i="2" s="1"/>
  <c r="E12" i="1" s="1"/>
  <c r="AD10" i="2" l="1"/>
  <c r="AJ10" i="2" s="1"/>
  <c r="E6" i="1" s="1"/>
  <c r="AD9" i="2"/>
  <c r="AJ9" i="2" s="1"/>
  <c r="E11" i="1" s="1"/>
  <c r="AD11" i="2"/>
  <c r="AJ11" i="2" s="1"/>
  <c r="E8" i="1" s="1"/>
  <c r="AD7" i="2"/>
  <c r="AJ7" i="2" s="1"/>
  <c r="E13" i="1" s="1"/>
  <c r="AD3" i="2"/>
  <c r="AJ3" i="2" s="1"/>
  <c r="E5" i="1" s="1"/>
  <c r="AD5" i="2" l="1"/>
  <c r="AJ5" i="2" s="1"/>
  <c r="E7" i="1" s="1"/>
  <c r="AD4" i="2" l="1"/>
  <c r="AJ4" i="2" s="1"/>
  <c r="E9" i="1" s="1"/>
  <c r="AD6" i="2" l="1"/>
  <c r="AJ6" i="2" s="1"/>
  <c r="E10" i="1" s="1"/>
  <c r="AD10" i="3" l="1"/>
  <c r="AJ10" i="3" s="1"/>
  <c r="F6" i="1" s="1"/>
  <c r="AD5" i="3"/>
  <c r="AJ5" i="3" s="1"/>
  <c r="F7" i="1" s="1"/>
  <c r="AD9" i="3"/>
  <c r="AJ9" i="3" s="1"/>
  <c r="F11" i="1" s="1"/>
  <c r="AD7" i="3"/>
  <c r="AJ7" i="3" s="1"/>
  <c r="F13" i="1" s="1"/>
  <c r="AD11" i="3"/>
  <c r="AJ11" i="3" s="1"/>
  <c r="F8" i="1" s="1"/>
  <c r="AD6" i="3"/>
  <c r="AJ6" i="3" s="1"/>
  <c r="F10" i="1" s="1"/>
  <c r="AD8" i="3"/>
  <c r="AJ8" i="3" s="1"/>
  <c r="F12" i="1" s="1"/>
  <c r="AD4" i="3"/>
  <c r="AJ4" i="3" s="1"/>
  <c r="F9" i="1" s="1"/>
  <c r="AD3" i="3"/>
  <c r="AJ3" i="3" s="1"/>
  <c r="F5" i="1" s="1"/>
  <c r="AD5" i="4" l="1"/>
  <c r="AJ5" i="4" s="1"/>
  <c r="G7" i="1" s="1"/>
  <c r="M7" i="1" s="1"/>
  <c r="AD6" i="4"/>
  <c r="AJ6" i="4" s="1"/>
  <c r="G10" i="1" s="1"/>
  <c r="M10" i="1" s="1"/>
  <c r="AD8" i="4"/>
  <c r="AJ8" i="4" s="1"/>
  <c r="G12" i="1" s="1"/>
  <c r="M12" i="1" s="1"/>
  <c r="AD9" i="4"/>
  <c r="AJ9" i="4" s="1"/>
  <c r="G11" i="1" s="1"/>
  <c r="M11" i="1" s="1"/>
  <c r="AD4" i="4"/>
  <c r="AJ4" i="4" s="1"/>
  <c r="G9" i="1" s="1"/>
  <c r="M9" i="1" s="1"/>
  <c r="AD10" i="4"/>
  <c r="AJ10" i="4" s="1"/>
  <c r="G6" i="1" s="1"/>
  <c r="M6" i="1" s="1"/>
  <c r="AD7" i="4"/>
  <c r="AJ7" i="4" s="1"/>
  <c r="G13" i="1" s="1"/>
  <c r="M13" i="1" s="1"/>
  <c r="AD11" i="4"/>
  <c r="AJ11" i="4" s="1"/>
  <c r="G8" i="1" s="1"/>
  <c r="M8" i="1" s="1"/>
  <c r="AD3" i="4"/>
  <c r="AJ3" i="4" s="1"/>
  <c r="G5" i="1" s="1"/>
  <c r="M5" i="1" s="1"/>
  <c r="O11" i="1" l="1"/>
  <c r="O9" i="1"/>
  <c r="O8" i="1"/>
  <c r="O13" i="1"/>
  <c r="O15" i="1"/>
  <c r="O14" i="1"/>
  <c r="O12" i="1"/>
  <c r="O6" i="1"/>
  <c r="O10" i="1"/>
  <c r="O7" i="1"/>
</calcChain>
</file>

<file path=xl/sharedStrings.xml><?xml version="1.0" encoding="utf-8"?>
<sst xmlns="http://schemas.openxmlformats.org/spreadsheetml/2006/main" count="310" uniqueCount="140">
  <si>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</si>
  <si>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</si>
  <si>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</si>
  <si>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</si>
  <si>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</si>
  <si>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</si>
  <si>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</si>
  <si>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</si>
  <si>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</si>
  <si>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</si>
  <si>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</si>
  <si>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</si>
  <si>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</si>
  <si>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</si>
  <si>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</si>
  <si>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</si>
  <si>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</si>
  <si>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</si>
  <si>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</si>
  <si>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</si>
  <si>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</si>
  <si>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</si>
  <si>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</si>
  <si>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</si>
  <si>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</si>
  <si>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</si>
  <si>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</si>
  <si>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</si>
  <si>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</si>
  <si>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</si>
  <si>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</si>
  <si>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</si>
  <si>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</si>
  <si>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</si>
  <si>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</si>
  <si>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</si>
  <si>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</si>
  <si>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</si>
  <si>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</si>
  <si>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</si>
  <si>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</si>
  <si>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</si>
  <si>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</si>
  <si>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</si>
  <si>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</si>
  <si>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</si>
  <si>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</si>
  <si>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</si>
  <si>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</si>
  <si>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</si>
  <si>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</si>
  <si>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</si>
  <si>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</si>
  <si>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</si>
  <si>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</si>
  <si>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</si>
  <si>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</si>
  <si>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</si>
  <si>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</si>
  <si>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</si>
  <si>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</si>
  <si>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</si>
  <si>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</si>
  <si>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</si>
  <si>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</si>
  <si>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</si>
  <si>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</si>
  <si>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</si>
  <si>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</si>
  <si>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</si>
  <si>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</si>
  <si>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</si>
  <si>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</si>
  <si>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</si>
  <si>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</si>
  <si>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</si>
  <si>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</si>
  <si>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</si>
  <si>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</si>
  <si>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</si>
  <si>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</si>
  <si>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</si>
  <si>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</si>
  <si>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</si>
  <si>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</si>
  <si>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</si>
  <si>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</si>
  <si>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</si>
  <si>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</si>
  <si>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</si>
  <si>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</si>
  <si>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</si>
  <si>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</si>
  <si>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</si>
  <si>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</si>
  <si>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</si>
  <si>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</si>
  <si>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</si>
  <si>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</si>
  <si>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</si>
  <si>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</si>
  <si>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</si>
  <si>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</si>
  <si>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</si>
  <si>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</si>
  <si>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</si>
  <si>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</si>
  <si>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</si>
  <si>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</si>
  <si>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</si>
  <si>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</si>
  <si>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</si>
  <si>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</si>
  <si>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</si>
  <si>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</si>
  <si>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</si>
  <si>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</si>
  <si>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</si>
  <si>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</si>
  <si>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</si>
  <si>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</si>
  <si>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</si>
  <si>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</si>
  <si>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</si>
  <si>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</si>
  <si>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</si>
  <si>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</si>
  <si>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</si>
  <si>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</si>
  <si>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</si>
  <si>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</si>
  <si>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</si>
  <si>
    <t>Ralph Hasenhüttl</t>
  </si>
  <si>
    <t>Niko Kovac</t>
  </si>
  <si>
    <t>Thomas Letsch</t>
  </si>
  <si>
    <t>Heiko Butscher</t>
  </si>
  <si>
    <t>Zsolt Löw</t>
  </si>
  <si>
    <t>Thomas Tuchel</t>
  </si>
  <si>
    <t>Marco Rose</t>
  </si>
  <si>
    <t>Alexander Zickler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</si>
</sst>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4.%20Spieltag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5.%20Spielta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Spielta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7.%20Spieltag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8.%20Spieltag.xlsx" TargetMode="External"/><Relationship Id="rId1" Type="http://schemas.openxmlformats.org/officeDocument/2006/relationships/externalLinkPath" Target="28.%20Spieltag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9.%20Spieltag.xlsx" TargetMode="External"/><Relationship Id="rId1" Type="http://schemas.openxmlformats.org/officeDocument/2006/relationships/externalLinkPath" Target="29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30.%20Spieltag.xlsx" TargetMode="External"/><Relationship Id="rId1" Type="http://schemas.openxmlformats.org/officeDocument/2006/relationships/externalLinkPath" Target="30.%20Spieltag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31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760</v>
          </cell>
          <cell r="I16">
            <v>715</v>
          </cell>
          <cell r="M16">
            <v>745</v>
          </cell>
        </row>
        <row r="33">
          <cell r="E33">
            <v>775</v>
          </cell>
          <cell r="I33">
            <v>730</v>
          </cell>
          <cell r="M33">
            <v>725</v>
          </cell>
        </row>
        <row r="50">
          <cell r="E50">
            <v>775</v>
          </cell>
          <cell r="I50">
            <v>770</v>
          </cell>
          <cell r="M50">
            <v>705</v>
          </cell>
        </row>
      </sheetData>
      <sheetData sheetId="4">
        <row r="14">
          <cell r="G14">
            <v>160</v>
          </cell>
          <cell r="K14">
            <v>280</v>
          </cell>
          <cell r="O14">
            <v>120</v>
          </cell>
          <cell r="S14">
            <v>160</v>
          </cell>
          <cell r="W14">
            <v>220</v>
          </cell>
        </row>
        <row r="29">
          <cell r="G29">
            <v>220</v>
          </cell>
          <cell r="K29">
            <v>220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50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685</v>
          </cell>
          <cell r="I16">
            <v>665</v>
          </cell>
          <cell r="M16">
            <v>535</v>
          </cell>
        </row>
        <row r="33">
          <cell r="E33">
            <v>645</v>
          </cell>
          <cell r="I33">
            <v>550</v>
          </cell>
          <cell r="M33">
            <v>560</v>
          </cell>
        </row>
        <row r="50">
          <cell r="E50">
            <v>645</v>
          </cell>
          <cell r="I50">
            <v>565</v>
          </cell>
          <cell r="M50">
            <v>590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200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295</v>
          </cell>
          <cell r="I16">
            <v>200</v>
          </cell>
          <cell r="M16">
            <v>275</v>
          </cell>
        </row>
        <row r="33">
          <cell r="E33">
            <v>305</v>
          </cell>
          <cell r="I33">
            <v>215</v>
          </cell>
          <cell r="M33">
            <v>160</v>
          </cell>
        </row>
        <row r="50">
          <cell r="E50">
            <v>240</v>
          </cell>
          <cell r="I50">
            <v>230</v>
          </cell>
          <cell r="M50">
            <v>140</v>
          </cell>
        </row>
      </sheetData>
      <sheetData sheetId="4">
        <row r="14">
          <cell r="G14">
            <v>80</v>
          </cell>
          <cell r="K14">
            <v>20</v>
          </cell>
          <cell r="O14">
            <v>40</v>
          </cell>
          <cell r="S14">
            <v>80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140</v>
          </cell>
          <cell r="S29">
            <v>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195</v>
          </cell>
          <cell r="M16">
            <v>185</v>
          </cell>
        </row>
        <row r="33">
          <cell r="E33">
            <v>340</v>
          </cell>
          <cell r="I33">
            <v>320</v>
          </cell>
          <cell r="M33">
            <v>385</v>
          </cell>
        </row>
        <row r="50">
          <cell r="E50">
            <v>315</v>
          </cell>
          <cell r="I50">
            <v>270</v>
          </cell>
          <cell r="M50">
            <v>320</v>
          </cell>
        </row>
      </sheetData>
      <sheetData sheetId="4">
        <row r="14">
          <cell r="G14">
            <v>60</v>
          </cell>
          <cell r="K14">
            <v>60</v>
          </cell>
          <cell r="O14">
            <v>140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140</v>
          </cell>
          <cell r="S29">
            <v>140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50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815</v>
          </cell>
          <cell r="I16">
            <v>770</v>
          </cell>
          <cell r="M16">
            <v>700</v>
          </cell>
        </row>
        <row r="33">
          <cell r="E33">
            <v>635</v>
          </cell>
          <cell r="I33">
            <v>595</v>
          </cell>
          <cell r="M33">
            <v>495</v>
          </cell>
        </row>
        <row r="50">
          <cell r="E50">
            <v>705</v>
          </cell>
          <cell r="I50">
            <v>650</v>
          </cell>
          <cell r="M50">
            <v>795</v>
          </cell>
        </row>
      </sheetData>
      <sheetData sheetId="4">
        <row r="14">
          <cell r="G14">
            <v>180</v>
          </cell>
          <cell r="K14">
            <v>100</v>
          </cell>
          <cell r="O14">
            <v>180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140</v>
          </cell>
          <cell r="S29">
            <v>100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280</v>
          </cell>
          <cell r="I16">
            <v>290</v>
          </cell>
          <cell r="M16">
            <v>270</v>
          </cell>
        </row>
        <row r="33">
          <cell r="E33">
            <v>245</v>
          </cell>
          <cell r="I33">
            <v>300</v>
          </cell>
          <cell r="M33">
            <v>220</v>
          </cell>
        </row>
        <row r="50">
          <cell r="E50">
            <v>200</v>
          </cell>
          <cell r="I50">
            <v>200</v>
          </cell>
          <cell r="M50">
            <v>360</v>
          </cell>
        </row>
      </sheetData>
      <sheetData sheetId="4">
        <row r="14">
          <cell r="G14">
            <v>80</v>
          </cell>
          <cell r="K14">
            <v>80</v>
          </cell>
          <cell r="O14">
            <v>180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220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26</v>
          </cell>
        </row>
      </sheetData>
      <sheetData sheetId="3">
        <row r="16">
          <cell r="E16">
            <v>165</v>
          </cell>
          <cell r="I16">
            <v>270</v>
          </cell>
          <cell r="M16">
            <v>145</v>
          </cell>
        </row>
        <row r="33">
          <cell r="E33">
            <v>220</v>
          </cell>
          <cell r="I33">
            <v>235</v>
          </cell>
          <cell r="M33">
            <v>230</v>
          </cell>
        </row>
        <row r="50">
          <cell r="E50">
            <v>210</v>
          </cell>
          <cell r="I50">
            <v>235</v>
          </cell>
          <cell r="M50">
            <v>280</v>
          </cell>
        </row>
      </sheetData>
      <sheetData sheetId="4">
        <row r="14">
          <cell r="G14">
            <v>120</v>
          </cell>
          <cell r="K14">
            <v>20</v>
          </cell>
          <cell r="O14">
            <v>40</v>
          </cell>
          <cell r="S14">
            <v>120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140</v>
          </cell>
          <cell r="S29">
            <v>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Ergebnispunkte!$AJ$3</f>
        <v>4120</v>
      </c>
      <c r="F5" s="36">
        <f>Mannschaftspunkte!$AJ$3</f>
        <v>13570</v>
      </c>
      <c r="G5" s="36">
        <f>Spieltagsbonuspunkte!$AJ$3</f>
        <v>350</v>
      </c>
      <c r="H5" s="36">
        <f>Trainerwechsel!$T$4</f>
        <v>200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 t="shared" ref="M5:M13" si="0">SUM(E5:L5)</f>
        <v>18240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4780</v>
      </c>
      <c r="F6" s="36">
        <f>Mannschaftspunkte!$AJ$10</f>
        <v>12620</v>
      </c>
      <c r="G6" s="36">
        <f>Spieltagsbonuspunkte!$AJ$10</f>
        <v>450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 t="shared" si="0"/>
        <v>17950</v>
      </c>
      <c r="O6" s="38">
        <f t="shared" ref="O6:O13" si="1">M6-M5</f>
        <v>-290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4320</v>
      </c>
      <c r="F7" s="36">
        <f>Mannschaftspunkte!$AJ$5</f>
        <v>12775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 t="shared" si="0"/>
        <v>17445</v>
      </c>
      <c r="O7" s="38">
        <f t="shared" si="1"/>
        <v>-505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Ergebnispunkte!$AJ$11</f>
        <v>4440</v>
      </c>
      <c r="F8" s="36">
        <f>Mannschaftspunkte!$AJ$11</f>
        <v>12505</v>
      </c>
      <c r="G8" s="36">
        <f>Spieltagsbonuspunkte!$AJ$11</f>
        <v>250</v>
      </c>
      <c r="H8" s="39">
        <f>Trainerwechsel!$T$12</f>
        <v>200</v>
      </c>
      <c r="I8" s="36">
        <f>Abschlusstabelle!$T$23</f>
        <v>50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 t="shared" si="0"/>
        <v>17445</v>
      </c>
      <c r="O8" s="38">
        <f t="shared" si="1"/>
        <v>0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Ergebnispunkte!$AJ$4</f>
        <v>4060</v>
      </c>
      <c r="F9" s="36">
        <f>Mannschaftspunkte!$AJ$4</f>
        <v>12860</v>
      </c>
      <c r="G9" s="36">
        <f>Spieltagsbonuspunkte!$AJ$4</f>
        <v>150</v>
      </c>
      <c r="H9" s="39">
        <f>Trainerwechsel!$T$5</f>
        <v>200</v>
      </c>
      <c r="I9" s="36">
        <f>Abschlusstabelle!$F$23</f>
        <v>50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 t="shared" si="0"/>
        <v>17320</v>
      </c>
      <c r="O9" s="38">
        <f t="shared" si="1"/>
        <v>-125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4440</v>
      </c>
      <c r="F10" s="36">
        <f>Mannschaftspunkte!$AJ$6</f>
        <v>12345</v>
      </c>
      <c r="G10" s="36">
        <f>Spieltagsbonuspunkte!$AJ$6</f>
        <v>150</v>
      </c>
      <c r="H10" s="39">
        <f>Trainerwechsel!$T$7</f>
        <v>100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 t="shared" si="0"/>
        <v>17035</v>
      </c>
      <c r="O10" s="38">
        <f t="shared" si="1"/>
        <v>-285</v>
      </c>
    </row>
    <row r="11" spans="1:15" x14ac:dyDescent="0.2">
      <c r="A11" s="40">
        <v>7</v>
      </c>
      <c r="C11" s="34">
        <v>7</v>
      </c>
      <c r="D11" s="35" t="s">
        <v>29</v>
      </c>
      <c r="E11" s="36">
        <f>Ergebnispunkte!$AJ$9</f>
        <v>4320</v>
      </c>
      <c r="F11" s="36">
        <f>Mannschaftspunkte!$AJ$9</f>
        <v>12290</v>
      </c>
      <c r="G11" s="36">
        <f>Spieltagsbonuspunkte!$AJ$9</f>
        <v>50</v>
      </c>
      <c r="H11" s="39">
        <f>Trainerwechsel!$T$10</f>
        <v>200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 t="shared" si="0"/>
        <v>16860</v>
      </c>
      <c r="O11" s="38">
        <f t="shared" si="1"/>
        <v>-175</v>
      </c>
    </row>
    <row r="12" spans="1:15" x14ac:dyDescent="0.2">
      <c r="A12" s="40">
        <v>8</v>
      </c>
      <c r="C12" s="34">
        <v>8</v>
      </c>
      <c r="D12" s="35" t="s">
        <v>27</v>
      </c>
      <c r="E12" s="36">
        <f>Ergebnispunkte!$AJ$8</f>
        <v>4200</v>
      </c>
      <c r="F12" s="36">
        <f>Mannschaftspunkte!$AJ$8</f>
        <v>12325</v>
      </c>
      <c r="G12" s="36">
        <f>Spieltagsbonuspunkte!$AJ$8</f>
        <v>50</v>
      </c>
      <c r="H12" s="39">
        <f>Trainerwechsel!$T$9</f>
        <v>100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 t="shared" si="0"/>
        <v>16675</v>
      </c>
      <c r="O12" s="38">
        <f t="shared" si="1"/>
        <v>-185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4200</v>
      </c>
      <c r="F13" s="36">
        <f>Mannschaftspunkte!$AJ$7</f>
        <v>11425</v>
      </c>
      <c r="G13" s="36">
        <f>Spieltagsbonuspunkte!$AJ$7</f>
        <v>50</v>
      </c>
      <c r="H13" s="39">
        <f>Trainerwechsel!$T$8</f>
        <v>100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15775</v>
      </c>
      <c r="O13" s="38">
        <f t="shared" si="1"/>
        <v>-900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50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50</v>
      </c>
      <c r="O14" s="38">
        <f>M14-M12</f>
        <v>-16625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50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50</v>
      </c>
      <c r="N15" s="169"/>
      <c r="O15" s="38">
        <f>M15-M13</f>
        <v>-15725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50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50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>
        <f>[25]Ergebnistipps!$G$14</f>
        <v>160</v>
      </c>
      <c r="AA3" s="65">
        <f>[26]Ergebnistipps!$G$14</f>
        <v>160</v>
      </c>
      <c r="AB3" s="65">
        <f>[27]Ergebnistipps!$G$14</f>
        <v>80</v>
      </c>
      <c r="AC3" s="65">
        <f>[28]Ergebnistipps!$G$14</f>
        <v>60</v>
      </c>
      <c r="AD3" s="65">
        <f>[29]Ergebnistipps!$G$14</f>
        <v>180</v>
      </c>
      <c r="AE3" s="65">
        <f>[30]Ergebnistipps!$G$14</f>
        <v>80</v>
      </c>
      <c r="AF3" s="65">
        <f>[31]Ergebnistipps!$G$14</f>
        <v>120</v>
      </c>
      <c r="AG3" s="65"/>
      <c r="AH3" s="65"/>
      <c r="AI3" s="65"/>
      <c r="AJ3" s="66">
        <f t="shared" ref="AJ3:AJ11" si="0">SUM(B3:AI3)</f>
        <v>4120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>
        <f>[25]Ergebnistipps!$K$14</f>
        <v>280</v>
      </c>
      <c r="AA4" s="65">
        <f>[26]Ergebnistipps!$K$14</f>
        <v>160</v>
      </c>
      <c r="AB4" s="65">
        <f>[27]Ergebnistipps!$K$14</f>
        <v>20</v>
      </c>
      <c r="AC4" s="65">
        <f>[28]Ergebnistipps!$K$14</f>
        <v>60</v>
      </c>
      <c r="AD4" s="65">
        <f>[29]Ergebnistipps!$K$14</f>
        <v>100</v>
      </c>
      <c r="AE4" s="65">
        <f>[30]Ergebnistipps!$K$14</f>
        <v>80</v>
      </c>
      <c r="AF4" s="65">
        <f>[31]Ergebnistipps!$K$14</f>
        <v>20</v>
      </c>
      <c r="AG4" s="65"/>
      <c r="AH4" s="65"/>
      <c r="AI4" s="65"/>
      <c r="AJ4" s="66">
        <f t="shared" si="0"/>
        <v>4060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>
        <f>[25]Ergebnistipps!$O$14</f>
        <v>120</v>
      </c>
      <c r="AA5" s="65">
        <f>[26]Ergebnistipps!$O$14</f>
        <v>220</v>
      </c>
      <c r="AB5" s="65">
        <f>[27]Ergebnistipps!$O$14</f>
        <v>40</v>
      </c>
      <c r="AC5" s="65">
        <f>[28]Ergebnistipps!$O$14</f>
        <v>140</v>
      </c>
      <c r="AD5" s="65">
        <f>[29]Ergebnistipps!$O$14</f>
        <v>180</v>
      </c>
      <c r="AE5" s="65">
        <f>[30]Ergebnistipps!$O$14</f>
        <v>180</v>
      </c>
      <c r="AF5" s="65">
        <f>[31]Ergebnistipps!$O$14</f>
        <v>40</v>
      </c>
      <c r="AG5" s="65"/>
      <c r="AH5" s="65"/>
      <c r="AI5" s="65"/>
      <c r="AJ5" s="66">
        <f t="shared" si="0"/>
        <v>4320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>
        <f>[25]Ergebnistipps!$S$14</f>
        <v>160</v>
      </c>
      <c r="AA6" s="65">
        <f>[26]Ergebnistipps!$S$14</f>
        <v>200</v>
      </c>
      <c r="AB6" s="65">
        <f>[27]Ergebnistipps!$S$14</f>
        <v>80</v>
      </c>
      <c r="AC6" s="65">
        <f>[28]Ergebnistipps!$S$14</f>
        <v>140</v>
      </c>
      <c r="AD6" s="65">
        <f>[29]Ergebnistipps!$S$14</f>
        <v>180</v>
      </c>
      <c r="AE6" s="65">
        <f>[30]Ergebnistipps!$S$14</f>
        <v>180</v>
      </c>
      <c r="AF6" s="65">
        <f>[31]Ergebnistipps!$S$14</f>
        <v>120</v>
      </c>
      <c r="AG6" s="65"/>
      <c r="AH6" s="65"/>
      <c r="AI6" s="65"/>
      <c r="AJ6" s="66">
        <f t="shared" si="0"/>
        <v>4440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>
        <f>[25]Ergebnistipps!$W$14</f>
        <v>220</v>
      </c>
      <c r="AA7" s="65">
        <f>[26]Ergebnistipps!$W$14</f>
        <v>200</v>
      </c>
      <c r="AB7" s="65">
        <f>[27]Ergebnistipps!$W$14</f>
        <v>100</v>
      </c>
      <c r="AC7" s="65">
        <f>[28]Ergebnistipps!$W$14</f>
        <v>140</v>
      </c>
      <c r="AD7" s="65">
        <f>[29]Ergebnistipps!$W$14</f>
        <v>180</v>
      </c>
      <c r="AE7" s="65">
        <f>[30]Ergebnistipps!$W$14</f>
        <v>180</v>
      </c>
      <c r="AF7" s="65">
        <f>[31]Ergebnistipps!$W$14</f>
        <v>80</v>
      </c>
      <c r="AG7" s="65"/>
      <c r="AH7" s="65"/>
      <c r="AI7" s="65"/>
      <c r="AJ7" s="66">
        <f t="shared" si="0"/>
        <v>4200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>
        <f>[25]Ergebnistipps!$G$29</f>
        <v>220</v>
      </c>
      <c r="AA8" s="65">
        <f>[26]Ergebnistipps!$G$29</f>
        <v>200</v>
      </c>
      <c r="AB8" s="65">
        <f>[27]Ergebnistipps!$G$29</f>
        <v>100</v>
      </c>
      <c r="AC8" s="65">
        <f>[28]Ergebnistipps!$G$29</f>
        <v>140</v>
      </c>
      <c r="AD8" s="65">
        <f>[29]Ergebnistipps!$G$29</f>
        <v>180</v>
      </c>
      <c r="AE8" s="65">
        <f>[30]Ergebnistipps!$G$29</f>
        <v>180</v>
      </c>
      <c r="AF8" s="65">
        <f>[31]Ergebnistipps!$G$29</f>
        <v>80</v>
      </c>
      <c r="AG8" s="65"/>
      <c r="AH8" s="65"/>
      <c r="AI8" s="65"/>
      <c r="AJ8" s="66">
        <f t="shared" si="0"/>
        <v>4200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>
        <f>[25]Ergebnistipps!$K$29</f>
        <v>220</v>
      </c>
      <c r="AA9" s="65">
        <f>[26]Ergebnistipps!$K$29</f>
        <v>200</v>
      </c>
      <c r="AB9" s="65">
        <f>[27]Ergebnistipps!$K$29</f>
        <v>100</v>
      </c>
      <c r="AC9" s="65">
        <f>[28]Ergebnistipps!$K$29</f>
        <v>140</v>
      </c>
      <c r="AD9" s="65">
        <f>[29]Ergebnistipps!$K$29</f>
        <v>180</v>
      </c>
      <c r="AE9" s="65">
        <f>[30]Ergebnistipps!$K$29</f>
        <v>180</v>
      </c>
      <c r="AF9" s="65">
        <f>[31]Ergebnistipps!$K$29</f>
        <v>80</v>
      </c>
      <c r="AG9" s="65"/>
      <c r="AH9" s="65"/>
      <c r="AI9" s="65"/>
      <c r="AJ9" s="66">
        <f t="shared" si="0"/>
        <v>4320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>
        <f>[25]Ergebnistipps!$O$29</f>
        <v>200</v>
      </c>
      <c r="AA10" s="65">
        <f>[26]Ergebnistipps!$O$29</f>
        <v>200</v>
      </c>
      <c r="AB10" s="65">
        <f>[27]Ergebnistipps!$O$29</f>
        <v>140</v>
      </c>
      <c r="AC10" s="65">
        <f>[28]Ergebnistipps!$O$29</f>
        <v>140</v>
      </c>
      <c r="AD10" s="65">
        <f>[29]Ergebnistipps!$O$29</f>
        <v>140</v>
      </c>
      <c r="AE10" s="65">
        <f>[30]Ergebnistipps!$O$29</f>
        <v>220</v>
      </c>
      <c r="AF10" s="65">
        <f>[31]Ergebnistipps!$O$29</f>
        <v>140</v>
      </c>
      <c r="AG10" s="65"/>
      <c r="AH10" s="65"/>
      <c r="AI10" s="65"/>
      <c r="AJ10" s="66">
        <f t="shared" si="0"/>
        <v>4780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>
        <f>[25]Ergebnistipps!$S$29</f>
        <v>280</v>
      </c>
      <c r="AA11" s="65">
        <f>[26]Ergebnistipps!$S$29</f>
        <v>280</v>
      </c>
      <c r="AB11" s="65">
        <f>[27]Ergebnistipps!$S$29</f>
        <v>20</v>
      </c>
      <c r="AC11" s="65">
        <f>[28]Ergebnistipps!$S$29</f>
        <v>140</v>
      </c>
      <c r="AD11" s="65">
        <f>[29]Ergebnistipps!$S$29</f>
        <v>100</v>
      </c>
      <c r="AE11" s="65">
        <f>[30]Ergebnistipps!$S$29</f>
        <v>200</v>
      </c>
      <c r="AF11" s="65">
        <f>[31]Ergebnistipps!$S$29</f>
        <v>20</v>
      </c>
      <c r="AG11" s="65"/>
      <c r="AH11" s="65"/>
      <c r="AI11" s="65"/>
      <c r="AJ11" s="66">
        <f t="shared" si="0"/>
        <v>4440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>
        <f>[25]Mannschaftstipps!$E$16</f>
        <v>760</v>
      </c>
      <c r="AA3" s="65">
        <f>[26]Mannschaftstipps!$E$16</f>
        <v>685</v>
      </c>
      <c r="AB3" s="65">
        <f>[27]Mannschaftstipps!$E$16</f>
        <v>295</v>
      </c>
      <c r="AC3" s="65">
        <f>[28]Mannschaftstipps!$E$16</f>
        <v>285</v>
      </c>
      <c r="AD3" s="65">
        <f>[29]Mannschaftstipps!$E$16</f>
        <v>815</v>
      </c>
      <c r="AE3" s="65">
        <f>[30]Mannschaftstipps!$E$16</f>
        <v>280</v>
      </c>
      <c r="AF3" s="65">
        <f>[31]Mannschaftstipps!$E$16</f>
        <v>165</v>
      </c>
      <c r="AG3" s="65"/>
      <c r="AH3" s="65"/>
      <c r="AI3" s="65"/>
      <c r="AJ3" s="66">
        <f t="shared" ref="AJ3:AJ14" si="0">SUM(B3:AI3)</f>
        <v>13570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>
        <f>[25]Mannschaftstipps!$I$16</f>
        <v>715</v>
      </c>
      <c r="AA4" s="65">
        <f>[26]Mannschaftstipps!$I$16</f>
        <v>665</v>
      </c>
      <c r="AB4" s="65">
        <f>[27]Mannschaftstipps!$I$16</f>
        <v>200</v>
      </c>
      <c r="AC4" s="65">
        <f>[28]Mannschaftstipps!$I$16</f>
        <v>195</v>
      </c>
      <c r="AD4" s="65">
        <f>[29]Mannschaftstipps!$I$16</f>
        <v>770</v>
      </c>
      <c r="AE4" s="65">
        <f>[30]Mannschaftstipps!$I$16</f>
        <v>290</v>
      </c>
      <c r="AF4" s="65">
        <f>[31]Mannschaftstipps!$I$16</f>
        <v>270</v>
      </c>
      <c r="AG4" s="65"/>
      <c r="AH4" s="65"/>
      <c r="AI4" s="65"/>
      <c r="AJ4" s="66">
        <f t="shared" si="0"/>
        <v>12860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>
        <f>[25]Mannschaftstipps!$M$16</f>
        <v>745</v>
      </c>
      <c r="AA5" s="65">
        <f>[26]Mannschaftstipps!$M$16</f>
        <v>535</v>
      </c>
      <c r="AB5" s="65">
        <f>[27]Mannschaftstipps!$M$16</f>
        <v>275</v>
      </c>
      <c r="AC5" s="65">
        <f>[28]Mannschaftstipps!$M$16</f>
        <v>185</v>
      </c>
      <c r="AD5" s="65">
        <f>[29]Mannschaftstipps!$M$16</f>
        <v>700</v>
      </c>
      <c r="AE5" s="65">
        <f>[30]Mannschaftstipps!$M$16</f>
        <v>270</v>
      </c>
      <c r="AF5" s="65">
        <f>[31]Mannschaftstipps!$M$16</f>
        <v>145</v>
      </c>
      <c r="AG5" s="65"/>
      <c r="AH5" s="65"/>
      <c r="AI5" s="65"/>
      <c r="AJ5" s="66">
        <f t="shared" si="0"/>
        <v>12775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>
        <f>[25]Mannschaftstipps!$E$33</f>
        <v>775</v>
      </c>
      <c r="AA6" s="65">
        <f>[26]Mannschaftstipps!$E$33</f>
        <v>645</v>
      </c>
      <c r="AB6" s="65">
        <f>[27]Mannschaftstipps!$E$33</f>
        <v>305</v>
      </c>
      <c r="AC6" s="65">
        <f>[28]Mannschaftstipps!$E$33</f>
        <v>340</v>
      </c>
      <c r="AD6" s="65">
        <f>[29]Mannschaftstipps!$E$33</f>
        <v>635</v>
      </c>
      <c r="AE6" s="65">
        <f>[30]Mannschaftstipps!$E$33</f>
        <v>245</v>
      </c>
      <c r="AF6" s="65">
        <f>[31]Mannschaftstipps!$E$33</f>
        <v>220</v>
      </c>
      <c r="AG6" s="65"/>
      <c r="AH6" s="65"/>
      <c r="AI6" s="65"/>
      <c r="AJ6" s="66">
        <f t="shared" si="0"/>
        <v>12345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>
        <f>[25]Mannschaftstipps!$I$33</f>
        <v>730</v>
      </c>
      <c r="AA7" s="65">
        <f>[26]Mannschaftstipps!$I$33</f>
        <v>550</v>
      </c>
      <c r="AB7" s="65">
        <f>[27]Mannschaftstipps!$I$33</f>
        <v>215</v>
      </c>
      <c r="AC7" s="65">
        <f>[28]Mannschaftstipps!$I$33</f>
        <v>320</v>
      </c>
      <c r="AD7" s="65">
        <f>[29]Mannschaftstipps!$I$33</f>
        <v>595</v>
      </c>
      <c r="AE7" s="65">
        <f>[30]Mannschaftstipps!$I$33</f>
        <v>300</v>
      </c>
      <c r="AF7" s="65">
        <f>[31]Mannschaftstipps!$I$33</f>
        <v>235</v>
      </c>
      <c r="AG7" s="65"/>
      <c r="AH7" s="65"/>
      <c r="AI7" s="65"/>
      <c r="AJ7" s="66">
        <f t="shared" si="0"/>
        <v>11425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>
        <f>[25]Mannschaftstipps!$M$33</f>
        <v>725</v>
      </c>
      <c r="AA8" s="65">
        <f>[26]Mannschaftstipps!$M$33</f>
        <v>560</v>
      </c>
      <c r="AB8" s="65">
        <f>[27]Mannschaftstipps!$M$33</f>
        <v>160</v>
      </c>
      <c r="AC8" s="65">
        <f>[28]Mannschaftstipps!$M$33</f>
        <v>385</v>
      </c>
      <c r="AD8" s="65">
        <f>[29]Mannschaftstipps!$M$33</f>
        <v>495</v>
      </c>
      <c r="AE8" s="65">
        <f>[30]Mannschaftstipps!$M$33</f>
        <v>220</v>
      </c>
      <c r="AF8" s="65">
        <f>[31]Mannschaftstipps!$M$33</f>
        <v>230</v>
      </c>
      <c r="AG8" s="65"/>
      <c r="AH8" s="65"/>
      <c r="AI8" s="65"/>
      <c r="AJ8" s="66">
        <f t="shared" si="0"/>
        <v>12325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>
        <f>[25]Mannschaftstipps!$E$50</f>
        <v>775</v>
      </c>
      <c r="AA9" s="65">
        <f>[26]Mannschaftstipps!$E$50</f>
        <v>645</v>
      </c>
      <c r="AB9" s="65">
        <f>[27]Mannschaftstipps!$E$50</f>
        <v>240</v>
      </c>
      <c r="AC9" s="65">
        <f>[28]Mannschaftstipps!$E$50</f>
        <v>315</v>
      </c>
      <c r="AD9" s="65">
        <f>[29]Mannschaftstipps!$E$50</f>
        <v>705</v>
      </c>
      <c r="AE9" s="65">
        <f>[30]Mannschaftstipps!$E$50</f>
        <v>200</v>
      </c>
      <c r="AF9" s="65">
        <f>[31]Mannschaftstipps!$E$50</f>
        <v>210</v>
      </c>
      <c r="AG9" s="65"/>
      <c r="AH9" s="65"/>
      <c r="AI9" s="65"/>
      <c r="AJ9" s="66">
        <f t="shared" si="0"/>
        <v>12290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>
        <f>[25]Mannschaftstipps!$I$50</f>
        <v>770</v>
      </c>
      <c r="AA10" s="65">
        <f>[26]Mannschaftstipps!$I$50</f>
        <v>565</v>
      </c>
      <c r="AB10" s="65">
        <f>[27]Mannschaftstipps!$I$50</f>
        <v>230</v>
      </c>
      <c r="AC10" s="65">
        <f>[28]Mannschaftstipps!$I$50</f>
        <v>270</v>
      </c>
      <c r="AD10" s="65">
        <f>[29]Mannschaftstipps!$I$50</f>
        <v>650</v>
      </c>
      <c r="AE10" s="65">
        <f>[30]Mannschaftstipps!$I$50</f>
        <v>200</v>
      </c>
      <c r="AF10" s="65">
        <f>[31]Mannschaftstipps!$I$50</f>
        <v>235</v>
      </c>
      <c r="AG10" s="65"/>
      <c r="AH10" s="65"/>
      <c r="AI10" s="65"/>
      <c r="AJ10" s="66">
        <f t="shared" si="0"/>
        <v>12620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>
        <f>[25]Mannschaftstipps!$M$50</f>
        <v>705</v>
      </c>
      <c r="AA11" s="65">
        <f>[26]Mannschaftstipps!$M$50</f>
        <v>590</v>
      </c>
      <c r="AB11" s="65">
        <f>[27]Mannschaftstipps!$M$50</f>
        <v>140</v>
      </c>
      <c r="AC11" s="65">
        <f>[28]Mannschaftstipps!$M$50</f>
        <v>320</v>
      </c>
      <c r="AD11" s="65">
        <f>[29]Mannschaftstipps!$M$50</f>
        <v>795</v>
      </c>
      <c r="AE11" s="65">
        <f>[30]Mannschaftstipps!$M$50</f>
        <v>360</v>
      </c>
      <c r="AF11" s="65">
        <f>[31]Mannschaftstipps!$M$50</f>
        <v>280</v>
      </c>
      <c r="AG11" s="65"/>
      <c r="AH11" s="65"/>
      <c r="AI11" s="65"/>
      <c r="AJ11" s="66">
        <f t="shared" si="0"/>
        <v>12505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>
        <f>'[25]Zusammenfassung Spieltagspunkte'!$E$4</f>
        <v>0</v>
      </c>
      <c r="AA3" s="65">
        <f>'[26]Zusammenfassung Spieltagspunkte'!$E$4</f>
        <v>0</v>
      </c>
      <c r="AB3" s="65">
        <f>'[27]Zusammenfassung Spieltagspunkte'!$E$4</f>
        <v>0</v>
      </c>
      <c r="AC3" s="65">
        <f>'[28]Zusammenfassung Spieltagspunkte'!$E$4</f>
        <v>0</v>
      </c>
      <c r="AD3" s="65">
        <f>'[29]Zusammenfassung Spieltagspunkte'!$E$4</f>
        <v>50</v>
      </c>
      <c r="AE3" s="65">
        <f>'[30]Zusammenfassung Spieltagspunkte'!$E$4</f>
        <v>0</v>
      </c>
      <c r="AF3" s="65">
        <f>'[31]Zusammenfassung Spieltagspunkte'!$E$4</f>
        <v>0</v>
      </c>
      <c r="AG3" s="65"/>
      <c r="AH3" s="65"/>
      <c r="AI3" s="65"/>
      <c r="AJ3" s="66">
        <f t="shared" ref="AJ3:AJ14" si="0">SUM(B3:AI3)</f>
        <v>350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>
        <f>'[25]Zusammenfassung Spieltagspunkte'!$E$5</f>
        <v>50</v>
      </c>
      <c r="AA4" s="65">
        <f>'[26]Zusammenfassung Spieltagspunkte'!$E$5</f>
        <v>0</v>
      </c>
      <c r="AB4" s="65">
        <f>'[27]Zusammenfassung Spieltagspunkte'!$E$5</f>
        <v>0</v>
      </c>
      <c r="AC4" s="65">
        <f>'[28]Zusammenfassung Spieltagspunkte'!$E$5</f>
        <v>0</v>
      </c>
      <c r="AD4" s="65">
        <f>'[29]Zusammenfassung Spieltagspunkte'!$E$5</f>
        <v>0</v>
      </c>
      <c r="AE4" s="65">
        <f>'[30]Zusammenfassung Spieltagspunkte'!$E$5</f>
        <v>0</v>
      </c>
      <c r="AF4" s="65">
        <f>'[31]Zusammenfassung Spieltagspunkte'!$E$5</f>
        <v>0</v>
      </c>
      <c r="AG4" s="65"/>
      <c r="AH4" s="65"/>
      <c r="AI4" s="65"/>
      <c r="AJ4" s="66">
        <f t="shared" si="0"/>
        <v>150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>
        <f>'[25]Zusammenfassung Spieltagspunkte'!$E$6</f>
        <v>0</v>
      </c>
      <c r="AA5" s="65">
        <f>'[26]Zusammenfassung Spieltagspunkte'!$E$6</f>
        <v>0</v>
      </c>
      <c r="AB5" s="65">
        <f>'[27]Zusammenfassung Spieltagspunkte'!$E$6</f>
        <v>0</v>
      </c>
      <c r="AC5" s="65">
        <f>'[28]Zusammenfassung Spieltagspunkte'!$E$6</f>
        <v>0</v>
      </c>
      <c r="AD5" s="65">
        <f>'[29]Zusammenfassung Spieltagspunkte'!$E$6</f>
        <v>0</v>
      </c>
      <c r="AE5" s="65">
        <f>'[30]Zusammenfassung Spieltagspunkte'!$E$6</f>
        <v>0</v>
      </c>
      <c r="AF5" s="65">
        <f>'[31]Zusammenfassung Spieltagspunkte'!$E$6</f>
        <v>0</v>
      </c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>
        <f>'[25]Zusammenfassung Spieltagspunkte'!$E$7</f>
        <v>0</v>
      </c>
      <c r="AA6" s="65">
        <f>'[26]Zusammenfassung Spieltagspunkte'!$E$7</f>
        <v>0</v>
      </c>
      <c r="AB6" s="65">
        <f>'[27]Zusammenfassung Spieltagspunkte'!$E$7</f>
        <v>50</v>
      </c>
      <c r="AC6" s="65">
        <f>'[28]Zusammenfassung Spieltagspunkte'!$E$7</f>
        <v>0</v>
      </c>
      <c r="AD6" s="65">
        <f>'[29]Zusammenfassung Spieltagspunkte'!$E$7</f>
        <v>0</v>
      </c>
      <c r="AE6" s="65">
        <f>'[30]Zusammenfassung Spieltagspunkte'!$E$7</f>
        <v>0</v>
      </c>
      <c r="AF6" s="65">
        <f>'[31]Zusammenfassung Spieltagspunkte'!$E$7</f>
        <v>0</v>
      </c>
      <c r="AG6" s="65"/>
      <c r="AH6" s="65"/>
      <c r="AI6" s="65"/>
      <c r="AJ6" s="66">
        <f t="shared" si="0"/>
        <v>150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>
        <f>'[25]Zusammenfassung Spieltagspunkte'!$E$8</f>
        <v>0</v>
      </c>
      <c r="AA7" s="65">
        <f>'[26]Zusammenfassung Spieltagspunkte'!$E$8</f>
        <v>0</v>
      </c>
      <c r="AB7" s="65">
        <f>'[27]Zusammenfassung Spieltagspunkte'!$E$8</f>
        <v>0</v>
      </c>
      <c r="AC7" s="65">
        <f>'[28]Zusammenfassung Spieltagspunkte'!$E$8</f>
        <v>0</v>
      </c>
      <c r="AD7" s="65">
        <f>'[29]Zusammenfassung Spieltagspunkte'!$E$8</f>
        <v>0</v>
      </c>
      <c r="AE7" s="65">
        <f>'[30]Zusammenfassung Spieltagspunkte'!$E$8</f>
        <v>0</v>
      </c>
      <c r="AF7" s="65">
        <f>'[31]Zusammenfassung Spieltagspunkte'!$E$8</f>
        <v>0</v>
      </c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>
        <f>'[25]Zusammenfassung Spieltagspunkte'!$E$9</f>
        <v>0</v>
      </c>
      <c r="AA8" s="65">
        <f>'[26]Zusammenfassung Spieltagspunkte'!$E$9</f>
        <v>0</v>
      </c>
      <c r="AB8" s="65">
        <f>'[27]Zusammenfassung Spieltagspunkte'!$E$9</f>
        <v>0</v>
      </c>
      <c r="AC8" s="65">
        <f>'[28]Zusammenfassung Spieltagspunkte'!$E$9</f>
        <v>50</v>
      </c>
      <c r="AD8" s="65">
        <f>'[29]Zusammenfassung Spieltagspunkte'!$E$9</f>
        <v>0</v>
      </c>
      <c r="AE8" s="65">
        <f>'[30]Zusammenfassung Spieltagspunkte'!$E$9</f>
        <v>0</v>
      </c>
      <c r="AF8" s="65">
        <f>'[31]Zusammenfassung Spieltagspunkte'!$E$9</f>
        <v>0</v>
      </c>
      <c r="AG8" s="65"/>
      <c r="AH8" s="65"/>
      <c r="AI8" s="65"/>
      <c r="AJ8" s="66">
        <f t="shared" si="0"/>
        <v>50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>
        <f>'[25]Zusammenfassung Spieltagspunkte'!$E$10</f>
        <v>50</v>
      </c>
      <c r="AA9" s="65">
        <f>'[26]Zusammenfassung Spieltagspunkte'!$E$10</f>
        <v>0</v>
      </c>
      <c r="AB9" s="65">
        <f>'[27]Zusammenfassung Spieltagspunkte'!$E$10</f>
        <v>0</v>
      </c>
      <c r="AC9" s="65">
        <f>'[28]Zusammenfassung Spieltagspunkte'!$E$10</f>
        <v>0</v>
      </c>
      <c r="AD9" s="65">
        <f>'[29]Zusammenfassung Spieltagspunkte'!$E$10</f>
        <v>0</v>
      </c>
      <c r="AE9" s="65">
        <f>'[30]Zusammenfassung Spieltagspunkte'!$E$10</f>
        <v>0</v>
      </c>
      <c r="AF9" s="65">
        <f>'[31]Zusammenfassung Spieltagspunkte'!$E$10</f>
        <v>0</v>
      </c>
      <c r="AG9" s="65"/>
      <c r="AH9" s="65"/>
      <c r="AI9" s="65"/>
      <c r="AJ9" s="66">
        <f t="shared" si="0"/>
        <v>50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>
        <f>'[25]Zusammenfassung Spieltagspunkte'!$E$11</f>
        <v>0</v>
      </c>
      <c r="AA10" s="65">
        <f>'[26]Zusammenfassung Spieltagspunkte'!$E$11</f>
        <v>0</v>
      </c>
      <c r="AB10" s="65">
        <f>'[27]Zusammenfassung Spieltagspunkte'!$E$11</f>
        <v>0</v>
      </c>
      <c r="AC10" s="65">
        <f>'[28]Zusammenfassung Spieltagspunkte'!$E$11</f>
        <v>0</v>
      </c>
      <c r="AD10" s="65">
        <f>'[29]Zusammenfassung Spieltagspunkte'!$E$11</f>
        <v>0</v>
      </c>
      <c r="AE10" s="65">
        <f>'[30]Zusammenfassung Spieltagspunkte'!$E$11</f>
        <v>0</v>
      </c>
      <c r="AF10" s="65">
        <f>'[31]Zusammenfassung Spieltagspunkte'!$E$11</f>
        <v>50</v>
      </c>
      <c r="AG10" s="65"/>
      <c r="AH10" s="65"/>
      <c r="AI10" s="65"/>
      <c r="AJ10" s="66">
        <f t="shared" si="0"/>
        <v>450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>
        <f>'[25]Zusammenfassung Spieltagspunkte'!$E$12</f>
        <v>0</v>
      </c>
      <c r="AA11" s="65">
        <f>'[26]Zusammenfassung Spieltagspunkte'!$E$12</f>
        <v>50</v>
      </c>
      <c r="AB11" s="65">
        <f>'[27]Zusammenfassung Spieltagspunkte'!$E$12</f>
        <v>0</v>
      </c>
      <c r="AC11" s="65">
        <f>'[28]Zusammenfassung Spieltagspunkte'!$E$12</f>
        <v>0</v>
      </c>
      <c r="AD11" s="65">
        <f>'[29]Zusammenfassung Spieltagspunkte'!$E$12</f>
        <v>0</v>
      </c>
      <c r="AE11" s="65">
        <f>'[30]Zusammenfassung Spieltagspunkte'!$E$12</f>
        <v>50</v>
      </c>
      <c r="AF11" s="65">
        <f>'[31]Zusammenfassung Spieltagspunkte'!$E$12</f>
        <v>0</v>
      </c>
      <c r="AG11" s="65"/>
      <c r="AH11" s="65"/>
      <c r="AI11" s="65"/>
      <c r="AJ11" s="66">
        <f t="shared" si="0"/>
        <v>250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topLeftCell="A3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>
        <v>200</v>
      </c>
      <c r="C2" s="171"/>
      <c r="D2" s="171">
        <v>200</v>
      </c>
      <c r="E2" s="171">
        <v>400</v>
      </c>
      <c r="F2" s="171"/>
      <c r="G2" s="171"/>
      <c r="H2" s="171"/>
      <c r="I2" s="171">
        <v>100</v>
      </c>
      <c r="J2" s="171">
        <v>200</v>
      </c>
      <c r="K2" s="171"/>
      <c r="L2" s="171">
        <v>100</v>
      </c>
      <c r="M2" s="171"/>
      <c r="N2" s="171"/>
      <c r="O2" s="171">
        <v>100</v>
      </c>
      <c r="P2" s="171">
        <v>100</v>
      </c>
      <c r="Q2" s="171"/>
      <c r="R2" s="171"/>
      <c r="S2" s="171">
        <v>400</v>
      </c>
      <c r="T2" s="80">
        <f>SUM(B2:S2)</f>
        <v>1800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100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200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100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200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100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100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100</v>
      </c>
      <c r="P8" s="174"/>
      <c r="Q8" s="174"/>
      <c r="R8" s="174"/>
      <c r="S8" s="174"/>
      <c r="T8" s="84">
        <f t="shared" si="0"/>
        <v>100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100</v>
      </c>
      <c r="P9" s="174"/>
      <c r="Q9" s="174"/>
      <c r="R9" s="174"/>
      <c r="S9" s="174"/>
      <c r="T9" s="84">
        <f t="shared" si="0"/>
        <v>100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100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200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100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200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 t="s">
        <v>56</v>
      </c>
      <c r="C25" s="234"/>
      <c r="D25" s="234"/>
      <c r="E25" s="234" t="s">
        <v>131</v>
      </c>
      <c r="F25" s="234"/>
      <c r="G25" s="234"/>
      <c r="H25" s="234"/>
      <c r="I25" s="234"/>
      <c r="J25" s="234"/>
      <c r="K25" s="5" t="s">
        <v>75</v>
      </c>
      <c r="L25" s="235" t="s">
        <v>120</v>
      </c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 t="s">
        <v>62</v>
      </c>
      <c r="C26" s="234"/>
      <c r="D26" s="234"/>
      <c r="E26" s="234" t="s">
        <v>122</v>
      </c>
      <c r="F26" s="234"/>
      <c r="G26" s="234"/>
      <c r="H26" s="234"/>
      <c r="I26" s="234"/>
      <c r="J26" s="234"/>
      <c r="K26" s="5" t="s">
        <v>69</v>
      </c>
      <c r="L26" s="235" t="s">
        <v>123</v>
      </c>
      <c r="M26" s="235"/>
      <c r="N26" s="235"/>
      <c r="O26" s="235"/>
      <c r="P26" s="235"/>
      <c r="Q26" s="235"/>
      <c r="U26" s="234"/>
      <c r="V26" s="234"/>
      <c r="W26" s="234"/>
      <c r="X26" s="234"/>
    </row>
    <row r="27" spans="1:24" x14ac:dyDescent="0.15">
      <c r="A27" s="5" t="s">
        <v>93</v>
      </c>
      <c r="B27" s="234" t="s">
        <v>62</v>
      </c>
      <c r="C27" s="234"/>
      <c r="D27" s="234"/>
      <c r="E27" s="235" t="s">
        <v>123</v>
      </c>
      <c r="F27" s="235"/>
      <c r="G27" s="235"/>
      <c r="H27" s="235"/>
      <c r="I27" s="235"/>
      <c r="J27" s="235"/>
      <c r="K27" s="5" t="s">
        <v>69</v>
      </c>
      <c r="L27" s="234" t="s">
        <v>122</v>
      </c>
      <c r="M27" s="234"/>
      <c r="N27" s="234"/>
      <c r="O27" s="234"/>
      <c r="P27" s="234"/>
      <c r="Q27" s="234"/>
      <c r="U27" s="234"/>
      <c r="V27" s="234"/>
      <c r="W27" s="234"/>
      <c r="X27" s="234"/>
    </row>
    <row r="28" spans="1:24" x14ac:dyDescent="0.15">
      <c r="A28" s="5" t="s">
        <v>94</v>
      </c>
      <c r="B28" s="234" t="s">
        <v>55</v>
      </c>
      <c r="C28" s="234"/>
      <c r="D28" s="234"/>
      <c r="E28" s="235" t="s">
        <v>132</v>
      </c>
      <c r="F28" s="235"/>
      <c r="G28" s="235"/>
      <c r="H28" s="235"/>
      <c r="I28" s="235"/>
      <c r="J28" s="235"/>
      <c r="K28" s="5" t="s">
        <v>69</v>
      </c>
      <c r="L28" s="235" t="s">
        <v>133</v>
      </c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 t="s">
        <v>67</v>
      </c>
      <c r="C29" s="234"/>
      <c r="D29" s="234"/>
      <c r="E29" s="234" t="s">
        <v>135</v>
      </c>
      <c r="F29" s="234"/>
      <c r="G29" s="234"/>
      <c r="H29" s="234"/>
      <c r="I29" s="234"/>
      <c r="J29" s="234"/>
      <c r="K29" s="5" t="s">
        <v>69</v>
      </c>
      <c r="L29" s="235" t="s">
        <v>134</v>
      </c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 t="s">
        <v>50</v>
      </c>
      <c r="C30" s="234"/>
      <c r="D30" s="234"/>
      <c r="E30" s="234" t="s">
        <v>136</v>
      </c>
      <c r="F30" s="234"/>
      <c r="G30" s="234"/>
      <c r="H30" s="234"/>
      <c r="I30" s="234"/>
      <c r="J30" s="234"/>
      <c r="K30" s="5" t="s">
        <v>69</v>
      </c>
      <c r="L30" s="235" t="s">
        <v>137</v>
      </c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 t="s">
        <v>63</v>
      </c>
      <c r="C31" s="234"/>
      <c r="D31" s="234"/>
      <c r="E31" s="234" t="s">
        <v>139</v>
      </c>
      <c r="F31" s="234"/>
      <c r="G31" s="234"/>
      <c r="H31" s="234"/>
      <c r="I31" s="234"/>
      <c r="J31" s="234"/>
      <c r="K31" s="5" t="s">
        <v>69</v>
      </c>
      <c r="L31" s="235" t="s">
        <v>138</v>
      </c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 t="s">
        <v>50</v>
      </c>
      <c r="C32" s="234"/>
      <c r="D32" s="234"/>
      <c r="E32" s="234" t="s">
        <v>137</v>
      </c>
      <c r="F32" s="234"/>
      <c r="G32" s="234"/>
      <c r="H32" s="234"/>
      <c r="I32" s="234"/>
      <c r="J32" s="234"/>
      <c r="K32" s="5" t="s">
        <v>69</v>
      </c>
      <c r="L32" s="235" t="s">
        <v>136</v>
      </c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 t="s">
        <v>63</v>
      </c>
      <c r="C33" s="234"/>
      <c r="D33" s="234"/>
      <c r="E33" s="235" t="s">
        <v>138</v>
      </c>
      <c r="F33" s="235"/>
      <c r="G33" s="235"/>
      <c r="H33" s="235"/>
      <c r="I33" s="235"/>
      <c r="J33" s="235"/>
      <c r="K33" s="5" t="s">
        <v>69</v>
      </c>
      <c r="L33" s="234" t="s">
        <v>139</v>
      </c>
      <c r="M33" s="234"/>
      <c r="N33" s="234"/>
      <c r="O33" s="234"/>
      <c r="P33" s="234"/>
      <c r="Q33" s="234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2:Q32"/>
    <mergeCell ref="L31:Q31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2:J32"/>
    <mergeCell ref="E31:J31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[31]Auswertung!$I$10+859</f>
        <v>885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>
        <v>1</v>
      </c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50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50</v>
      </c>
      <c r="V9" s="140"/>
      <c r="W9" s="139">
        <f>IF($B$9=0,0,(IF(AND($B$9=V9),100,IF(OR(AND($B$9-V9=1),AND(V9-$B$9=1)),50,0))))</f>
        <v>50</v>
      </c>
      <c r="X9" s="103"/>
      <c r="Y9" s="102">
        <f>IF($B$9=0,0,(IF(AND($B$9=X9),100,IF(OR(AND($B$9-X9=1),AND(X9-$B$9=1)),50,0))))</f>
        <v>50</v>
      </c>
      <c r="Z9" s="140"/>
      <c r="AA9" s="139">
        <f>IF($B$9=0,0,(IF(AND($B$9=Z9),100,IF(OR(AND($B$9-Z9=1),AND(Z9-$B$9=1)),50,0))))</f>
        <v>50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50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50</v>
      </c>
      <c r="U23" s="265"/>
      <c r="V23" s="249">
        <f>SUM(W4:W21)</f>
        <v>50</v>
      </c>
      <c r="W23" s="249"/>
      <c r="X23" s="262">
        <f>SUM(Y4:Y21)</f>
        <v>50</v>
      </c>
      <c r="Y23" s="257"/>
      <c r="Z23" s="249">
        <f>SUM(AA4:AA21)</f>
        <v>50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2024-04-28T20:24:04Z</cp:lastPrinted>
  <dcterms:created xsi:type="dcterms:W3CDTF">2001-07-27T22:51:21Z</dcterms:created>
  <dcterms:modified xsi:type="dcterms:W3CDTF">2024-04-28T20:24:13Z</dcterms:modified>
</cp:coreProperties>
</file>